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Sheet1!$A$1:$Z$79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T4" i="1"/>
  <c r="U4" s="1"/>
  <c r="T57"/>
  <c r="U57" s="1"/>
  <c r="T56"/>
  <c r="U56" s="1"/>
  <c r="P4"/>
  <c r="Q4" s="1"/>
  <c r="P57"/>
  <c r="Q57" s="1"/>
  <c r="P56"/>
  <c r="Q56" s="1"/>
  <c r="L4"/>
  <c r="M4" s="1"/>
  <c r="V4" s="1"/>
  <c r="X4" s="1"/>
  <c r="Y7" s="1"/>
  <c r="L57"/>
  <c r="M57" s="1"/>
  <c r="L56"/>
  <c r="M56" s="1"/>
  <c r="V56" s="1"/>
  <c r="X56" s="1"/>
  <c r="Y59" s="1"/>
  <c r="F4"/>
  <c r="F57"/>
  <c r="F56"/>
  <c r="T55"/>
  <c r="U55" s="1"/>
  <c r="P55"/>
  <c r="Q55" s="1"/>
  <c r="L55"/>
  <c r="M55" s="1"/>
  <c r="F55"/>
  <c r="F38"/>
  <c r="F43"/>
  <c r="L43"/>
  <c r="M43" s="1"/>
  <c r="P43"/>
  <c r="Q43" s="1"/>
  <c r="T43"/>
  <c r="U43" s="1"/>
  <c r="F61"/>
  <c r="L61"/>
  <c r="M61" s="1"/>
  <c r="P61"/>
  <c r="Q61" s="1"/>
  <c r="T61"/>
  <c r="U61" s="1"/>
  <c r="F71"/>
  <c r="L71"/>
  <c r="M71" s="1"/>
  <c r="P71"/>
  <c r="Q71" s="1"/>
  <c r="T71"/>
  <c r="U71" s="1"/>
  <c r="F16"/>
  <c r="L16"/>
  <c r="M16" s="1"/>
  <c r="P16"/>
  <c r="Q16" s="1"/>
  <c r="T16"/>
  <c r="U16" s="1"/>
  <c r="F41"/>
  <c r="L41"/>
  <c r="M41"/>
  <c r="P41"/>
  <c r="Q41"/>
  <c r="T41"/>
  <c r="U41"/>
  <c r="F68"/>
  <c r="L68"/>
  <c r="M68" s="1"/>
  <c r="P68"/>
  <c r="Q68" s="1"/>
  <c r="T68"/>
  <c r="U68" s="1"/>
  <c r="F21"/>
  <c r="L21"/>
  <c r="M21" s="1"/>
  <c r="P21"/>
  <c r="Q21" s="1"/>
  <c r="T21"/>
  <c r="U21" s="1"/>
  <c r="L38"/>
  <c r="M38" s="1"/>
  <c r="P38"/>
  <c r="Q38" s="1"/>
  <c r="T38"/>
  <c r="U38" s="1"/>
  <c r="F58"/>
  <c r="L58"/>
  <c r="M58"/>
  <c r="P58"/>
  <c r="Q58"/>
  <c r="T58"/>
  <c r="U58"/>
  <c r="F28"/>
  <c r="L28"/>
  <c r="M28" s="1"/>
  <c r="P28"/>
  <c r="Q28" s="1"/>
  <c r="T28"/>
  <c r="U28" s="1"/>
  <c r="F46"/>
  <c r="L46"/>
  <c r="M46" s="1"/>
  <c r="P46"/>
  <c r="Q46" s="1"/>
  <c r="T46"/>
  <c r="U46" s="1"/>
  <c r="F45"/>
  <c r="L45"/>
  <c r="M45" s="1"/>
  <c r="P45"/>
  <c r="Q45" s="1"/>
  <c r="T45"/>
  <c r="U45" s="1"/>
  <c r="F7"/>
  <c r="L7"/>
  <c r="M7" s="1"/>
  <c r="P7"/>
  <c r="Q7" s="1"/>
  <c r="T7"/>
  <c r="U7" s="1"/>
  <c r="F64"/>
  <c r="L64"/>
  <c r="M64" s="1"/>
  <c r="P64"/>
  <c r="Q64" s="1"/>
  <c r="T64"/>
  <c r="U64" s="1"/>
  <c r="F69"/>
  <c r="L69"/>
  <c r="M69" s="1"/>
  <c r="P69"/>
  <c r="Q69" s="1"/>
  <c r="T69"/>
  <c r="U69" s="1"/>
  <c r="F10"/>
  <c r="L10"/>
  <c r="M10" s="1"/>
  <c r="P10"/>
  <c r="Q10" s="1"/>
  <c r="T10"/>
  <c r="U10" s="1"/>
  <c r="F40"/>
  <c r="L40"/>
  <c r="M40"/>
  <c r="P40"/>
  <c r="Q40"/>
  <c r="T40"/>
  <c r="U40"/>
  <c r="F70"/>
  <c r="L70"/>
  <c r="M70" s="1"/>
  <c r="P70"/>
  <c r="Q70" s="1"/>
  <c r="T70"/>
  <c r="U70" s="1"/>
  <c r="F49"/>
  <c r="L49"/>
  <c r="M49" s="1"/>
  <c r="P49"/>
  <c r="Q49" s="1"/>
  <c r="T49"/>
  <c r="U49" s="1"/>
  <c r="F18"/>
  <c r="L18"/>
  <c r="M18" s="1"/>
  <c r="P18"/>
  <c r="Q18" s="1"/>
  <c r="T18"/>
  <c r="U18" s="1"/>
  <c r="F8"/>
  <c r="L8"/>
  <c r="M8" s="1"/>
  <c r="P8"/>
  <c r="Q8" s="1"/>
  <c r="T8"/>
  <c r="U8" s="1"/>
  <c r="F63"/>
  <c r="L63"/>
  <c r="M63" s="1"/>
  <c r="P63"/>
  <c r="Q63" s="1"/>
  <c r="T63"/>
  <c r="U63" s="1"/>
  <c r="F29"/>
  <c r="L29"/>
  <c r="M29" s="1"/>
  <c r="P29"/>
  <c r="Q29" s="1"/>
  <c r="T29"/>
  <c r="U29" s="1"/>
  <c r="F32"/>
  <c r="L32"/>
  <c r="M32" s="1"/>
  <c r="P32"/>
  <c r="Q32" s="1"/>
  <c r="T32"/>
  <c r="U32" s="1"/>
  <c r="F6"/>
  <c r="L6"/>
  <c r="M6"/>
  <c r="P6"/>
  <c r="Q6"/>
  <c r="T6"/>
  <c r="U6"/>
  <c r="F59"/>
  <c r="L59"/>
  <c r="M59" s="1"/>
  <c r="P59"/>
  <c r="Q59" s="1"/>
  <c r="T59"/>
  <c r="U59" s="1"/>
  <c r="F60"/>
  <c r="L60"/>
  <c r="M60" s="1"/>
  <c r="P60"/>
  <c r="Q60" s="1"/>
  <c r="T60"/>
  <c r="U60" s="1"/>
  <c r="F51"/>
  <c r="L51"/>
  <c r="M51" s="1"/>
  <c r="P51"/>
  <c r="Q51" s="1"/>
  <c r="T51"/>
  <c r="U51" s="1"/>
  <c r="F37"/>
  <c r="L37"/>
  <c r="M37" s="1"/>
  <c r="P37"/>
  <c r="Q37" s="1"/>
  <c r="T37"/>
  <c r="U37" s="1"/>
  <c r="F15"/>
  <c r="L15"/>
  <c r="M15" s="1"/>
  <c r="P15"/>
  <c r="Q15" s="1"/>
  <c r="T15"/>
  <c r="U15" s="1"/>
  <c r="F34"/>
  <c r="L34"/>
  <c r="M34" s="1"/>
  <c r="P34"/>
  <c r="Q34" s="1"/>
  <c r="T34"/>
  <c r="U34" s="1"/>
  <c r="F23"/>
  <c r="L23"/>
  <c r="M23" s="1"/>
  <c r="P23"/>
  <c r="Q23" s="1"/>
  <c r="T23"/>
  <c r="U23" s="1"/>
  <c r="F48"/>
  <c r="L48"/>
  <c r="M48"/>
  <c r="P48"/>
  <c r="Q48"/>
  <c r="T48"/>
  <c r="U48"/>
  <c r="F17"/>
  <c r="L17"/>
  <c r="M17" s="1"/>
  <c r="P17"/>
  <c r="Q17" s="1"/>
  <c r="T17"/>
  <c r="U17" s="1"/>
  <c r="F13"/>
  <c r="L13"/>
  <c r="M13" s="1"/>
  <c r="P13"/>
  <c r="Q13" s="1"/>
  <c r="T13"/>
  <c r="U13" s="1"/>
  <c r="F25"/>
  <c r="L25"/>
  <c r="M25" s="1"/>
  <c r="P25"/>
  <c r="Q25" s="1"/>
  <c r="T25"/>
  <c r="U25" s="1"/>
  <c r="F11"/>
  <c r="L11"/>
  <c r="M11" s="1"/>
  <c r="P11"/>
  <c r="Q11" s="1"/>
  <c r="T11"/>
  <c r="U11" s="1"/>
  <c r="F9"/>
  <c r="L9"/>
  <c r="M9" s="1"/>
  <c r="P9"/>
  <c r="Q9" s="1"/>
  <c r="T9"/>
  <c r="U9" s="1"/>
  <c r="F47"/>
  <c r="L47"/>
  <c r="M47" s="1"/>
  <c r="P47"/>
  <c r="Q47" s="1"/>
  <c r="T47"/>
  <c r="U47" s="1"/>
  <c r="F24"/>
  <c r="L24"/>
  <c r="M24" s="1"/>
  <c r="P24"/>
  <c r="Q24" s="1"/>
  <c r="T24"/>
  <c r="U24" s="1"/>
  <c r="F12"/>
  <c r="L12"/>
  <c r="M12"/>
  <c r="P12"/>
  <c r="Q12"/>
  <c r="T12"/>
  <c r="U12"/>
  <c r="F36"/>
  <c r="L36"/>
  <c r="M36" s="1"/>
  <c r="P36"/>
  <c r="Q36" s="1"/>
  <c r="T36"/>
  <c r="U36" s="1"/>
  <c r="F5"/>
  <c r="L5"/>
  <c r="M5" s="1"/>
  <c r="P5"/>
  <c r="Q5" s="1"/>
  <c r="T5"/>
  <c r="U5" s="1"/>
  <c r="F76"/>
  <c r="M76"/>
  <c r="P76"/>
  <c r="Q76" s="1"/>
  <c r="T76"/>
  <c r="U76" s="1"/>
  <c r="F77"/>
  <c r="M77"/>
  <c r="P77"/>
  <c r="Q77" s="1"/>
  <c r="T77"/>
  <c r="U77" s="1"/>
  <c r="F73"/>
  <c r="L73"/>
  <c r="M73" s="1"/>
  <c r="P73"/>
  <c r="Q73" s="1"/>
  <c r="T73"/>
  <c r="U73" s="1"/>
  <c r="F39"/>
  <c r="L39"/>
  <c r="M39" s="1"/>
  <c r="P39"/>
  <c r="Q39" s="1"/>
  <c r="T39"/>
  <c r="U39" s="1"/>
  <c r="F33"/>
  <c r="L33"/>
  <c r="M33"/>
  <c r="P33"/>
  <c r="Q33" s="1"/>
  <c r="T33"/>
  <c r="U33" s="1"/>
  <c r="F42"/>
  <c r="L42"/>
  <c r="M42" s="1"/>
  <c r="P42"/>
  <c r="Q42" s="1"/>
  <c r="T42"/>
  <c r="U42" s="1"/>
  <c r="F54"/>
  <c r="L54"/>
  <c r="M54" s="1"/>
  <c r="P54"/>
  <c r="Q54" s="1"/>
  <c r="T54"/>
  <c r="U54" s="1"/>
  <c r="F65"/>
  <c r="L65"/>
  <c r="M65" s="1"/>
  <c r="P65"/>
  <c r="Q65" s="1"/>
  <c r="T65"/>
  <c r="U65" s="1"/>
  <c r="F14"/>
  <c r="L14"/>
  <c r="M14" s="1"/>
  <c r="P14"/>
  <c r="Q14" s="1"/>
  <c r="T14"/>
  <c r="U14" s="1"/>
  <c r="F62"/>
  <c r="L62"/>
  <c r="M62"/>
  <c r="P62"/>
  <c r="Q62"/>
  <c r="T62"/>
  <c r="U62"/>
  <c r="F74"/>
  <c r="L74"/>
  <c r="M74" s="1"/>
  <c r="P74"/>
  <c r="Q74" s="1"/>
  <c r="T74"/>
  <c r="U74" s="1"/>
  <c r="F66"/>
  <c r="L66"/>
  <c r="M66" s="1"/>
  <c r="P66"/>
  <c r="Q66" s="1"/>
  <c r="T66"/>
  <c r="U66" s="1"/>
  <c r="F75"/>
  <c r="L75"/>
  <c r="M75" s="1"/>
  <c r="P75"/>
  <c r="Q75" s="1"/>
  <c r="T75"/>
  <c r="U75" s="1"/>
  <c r="F44"/>
  <c r="L44"/>
  <c r="M44"/>
  <c r="P44"/>
  <c r="Q44"/>
  <c r="T44"/>
  <c r="U44"/>
  <c r="F30"/>
  <c r="L30"/>
  <c r="M30" s="1"/>
  <c r="P30"/>
  <c r="Q30" s="1"/>
  <c r="T30"/>
  <c r="U30" s="1"/>
  <c r="F35"/>
  <c r="L35"/>
  <c r="M35" s="1"/>
  <c r="P35"/>
  <c r="Q35" s="1"/>
  <c r="T35"/>
  <c r="U35" s="1"/>
  <c r="F26"/>
  <c r="L26"/>
  <c r="M26" s="1"/>
  <c r="P26"/>
  <c r="Q26" s="1"/>
  <c r="T26"/>
  <c r="U26" s="1"/>
  <c r="F22"/>
  <c r="L22"/>
  <c r="M22"/>
  <c r="P22"/>
  <c r="Q22"/>
  <c r="T22"/>
  <c r="U22"/>
  <c r="F31"/>
  <c r="L31"/>
  <c r="M31" s="1"/>
  <c r="P31"/>
  <c r="Q31" s="1"/>
  <c r="T31"/>
  <c r="U31" s="1"/>
  <c r="F67"/>
  <c r="L67"/>
  <c r="M67" s="1"/>
  <c r="P67"/>
  <c r="Q67" s="1"/>
  <c r="T67"/>
  <c r="U67" s="1"/>
  <c r="F72"/>
  <c r="L72"/>
  <c r="M72" s="1"/>
  <c r="P72"/>
  <c r="Q72" s="1"/>
  <c r="T72"/>
  <c r="U72" s="1"/>
  <c r="F53"/>
  <c r="L53"/>
  <c r="M53" s="1"/>
  <c r="P53"/>
  <c r="Q53" s="1"/>
  <c r="T53"/>
  <c r="U53" s="1"/>
  <c r="F20"/>
  <c r="L20"/>
  <c r="M20" s="1"/>
  <c r="P20"/>
  <c r="Q20" s="1"/>
  <c r="T20"/>
  <c r="U20" s="1"/>
  <c r="F52"/>
  <c r="L52"/>
  <c r="M52" s="1"/>
  <c r="P52"/>
  <c r="Q52" s="1"/>
  <c r="T52"/>
  <c r="U52" s="1"/>
  <c r="F78"/>
  <c r="L78"/>
  <c r="M78" s="1"/>
  <c r="P78"/>
  <c r="Q78" s="1"/>
  <c r="T78"/>
  <c r="U78" s="1"/>
  <c r="F50"/>
  <c r="L50"/>
  <c r="M50"/>
  <c r="P50"/>
  <c r="Q50"/>
  <c r="T50"/>
  <c r="U50"/>
  <c r="F27"/>
  <c r="L27"/>
  <c r="M27" s="1"/>
  <c r="P27"/>
  <c r="Q27" s="1"/>
  <c r="T27"/>
  <c r="U27" s="1"/>
  <c r="F19"/>
  <c r="L19"/>
  <c r="M19" s="1"/>
  <c r="P19"/>
  <c r="Q19" s="1"/>
  <c r="T19"/>
  <c r="U19" s="1"/>
  <c r="V55" l="1"/>
  <c r="V57"/>
  <c r="X57" s="1"/>
  <c r="Y60" s="1"/>
  <c r="X55"/>
  <c r="Y58" s="1"/>
  <c r="V28"/>
  <c r="V68"/>
  <c r="V61"/>
  <c r="V45"/>
  <c r="X45" s="1"/>
  <c r="V38"/>
  <c r="V16"/>
  <c r="X16" s="1"/>
  <c r="V46"/>
  <c r="V58"/>
  <c r="V21"/>
  <c r="V41"/>
  <c r="V71"/>
  <c r="V43"/>
  <c r="V19"/>
  <c r="V50"/>
  <c r="V52"/>
  <c r="V53"/>
  <c r="V67"/>
  <c r="V22"/>
  <c r="V35"/>
  <c r="V44"/>
  <c r="V66"/>
  <c r="V62"/>
  <c r="V65"/>
  <c r="V42"/>
  <c r="V39"/>
  <c r="V77"/>
  <c r="V5"/>
  <c r="V12"/>
  <c r="V47"/>
  <c r="V11"/>
  <c r="V13"/>
  <c r="V27"/>
  <c r="V78"/>
  <c r="V20"/>
  <c r="V72"/>
  <c r="V31"/>
  <c r="V26"/>
  <c r="V30"/>
  <c r="V75"/>
  <c r="V74"/>
  <c r="V14"/>
  <c r="V54"/>
  <c r="V33"/>
  <c r="V73"/>
  <c r="V76"/>
  <c r="V36"/>
  <c r="V24"/>
  <c r="V9"/>
  <c r="V25"/>
  <c r="X46"/>
  <c r="X58"/>
  <c r="X21"/>
  <c r="X41"/>
  <c r="X71"/>
  <c r="X43"/>
  <c r="V17"/>
  <c r="V48"/>
  <c r="V23"/>
  <c r="V34"/>
  <c r="V15"/>
  <c r="V37"/>
  <c r="V51"/>
  <c r="V60"/>
  <c r="V59"/>
  <c r="V6"/>
  <c r="V32"/>
  <c r="V29"/>
  <c r="V63"/>
  <c r="V8"/>
  <c r="V18"/>
  <c r="V49"/>
  <c r="V70"/>
  <c r="V40"/>
  <c r="V10"/>
  <c r="V69"/>
  <c r="V64"/>
  <c r="V7"/>
  <c r="X28"/>
  <c r="X38"/>
  <c r="X68"/>
  <c r="X61"/>
  <c r="X64" l="1"/>
  <c r="X10"/>
  <c r="X70"/>
  <c r="X18"/>
  <c r="X63"/>
  <c r="X32"/>
  <c r="X59"/>
  <c r="X51"/>
  <c r="X15"/>
  <c r="X23"/>
  <c r="X17"/>
  <c r="Y61" s="1"/>
  <c r="X9"/>
  <c r="X36"/>
  <c r="X73"/>
  <c r="X54"/>
  <c r="X74"/>
  <c r="X30"/>
  <c r="X31"/>
  <c r="X20"/>
  <c r="X27"/>
  <c r="X13"/>
  <c r="X47"/>
  <c r="X5"/>
  <c r="X39"/>
  <c r="Y41" s="1"/>
  <c r="X65"/>
  <c r="X66"/>
  <c r="X35"/>
  <c r="Y13" s="1"/>
  <c r="X67"/>
  <c r="Y70" s="1"/>
  <c r="X52"/>
  <c r="X19"/>
  <c r="X7"/>
  <c r="X69"/>
  <c r="X40"/>
  <c r="X49"/>
  <c r="X8"/>
  <c r="Y21" s="1"/>
  <c r="X29"/>
  <c r="X6"/>
  <c r="X60"/>
  <c r="X37"/>
  <c r="X34"/>
  <c r="Y42" s="1"/>
  <c r="X48"/>
  <c r="X25"/>
  <c r="Y26" s="1"/>
  <c r="X24"/>
  <c r="X76"/>
  <c r="X33"/>
  <c r="Y67" s="1"/>
  <c r="X14"/>
  <c r="Y71" s="1"/>
  <c r="X75"/>
  <c r="Y62" s="1"/>
  <c r="X26"/>
  <c r="Y44" s="1"/>
  <c r="X72"/>
  <c r="X78"/>
  <c r="X11"/>
  <c r="Y63" s="1"/>
  <c r="X12"/>
  <c r="X77"/>
  <c r="X42"/>
  <c r="Y49" s="1"/>
  <c r="X62"/>
  <c r="Y40" s="1"/>
  <c r="X44"/>
  <c r="Y19" s="1"/>
  <c r="X22"/>
  <c r="Y24" s="1"/>
  <c r="X53"/>
  <c r="X50"/>
  <c r="Y10" l="1"/>
  <c r="Y76"/>
  <c r="Y25"/>
  <c r="Y5"/>
  <c r="Y55"/>
  <c r="Y39"/>
  <c r="Y57"/>
  <c r="Y23"/>
  <c r="Y47"/>
  <c r="Y27"/>
  <c r="Y75"/>
  <c r="Y72"/>
  <c r="Y4"/>
  <c r="Y29"/>
  <c r="Y78"/>
  <c r="Y56"/>
  <c r="Y37"/>
  <c r="Y22"/>
  <c r="Y69"/>
  <c r="Y14"/>
  <c r="Y38"/>
  <c r="Y43"/>
  <c r="Y17"/>
  <c r="Y54"/>
  <c r="Y15"/>
  <c r="Y74"/>
  <c r="Y35"/>
  <c r="Y33"/>
  <c r="Y12"/>
  <c r="Y36"/>
  <c r="Y28"/>
  <c r="Y53"/>
  <c r="Y48"/>
  <c r="Y34"/>
  <c r="Y20"/>
  <c r="Y52"/>
  <c r="Y9"/>
  <c r="Y11"/>
  <c r="Y16"/>
  <c r="Y8"/>
  <c r="Y30"/>
  <c r="Y18"/>
  <c r="Y68"/>
  <c r="Y51"/>
  <c r="Y45"/>
  <c r="Y73"/>
  <c r="Y77"/>
  <c r="Y66"/>
  <c r="Y50"/>
  <c r="Y46"/>
  <c r="Y64"/>
  <c r="Y65"/>
  <c r="Y6"/>
  <c r="Y32"/>
  <c r="Y31"/>
</calcChain>
</file>

<file path=xl/sharedStrings.xml><?xml version="1.0" encoding="utf-8"?>
<sst xmlns="http://schemas.openxmlformats.org/spreadsheetml/2006/main" count="416" uniqueCount="204">
  <si>
    <t>Sl. No.</t>
  </si>
  <si>
    <t>Apl. No.</t>
  </si>
  <si>
    <t>Name of candidate</t>
  </si>
  <si>
    <t>Apl. DOR</t>
  </si>
  <si>
    <t>DOB     M/D/Y</t>
  </si>
  <si>
    <t>Caste</t>
  </si>
  <si>
    <t>Career Assessment in HSC (20%)</t>
  </si>
  <si>
    <t>Career Assessment in +2 Science (30%)</t>
  </si>
  <si>
    <t>Career Assessment in D-Pharma (50%)</t>
  </si>
  <si>
    <t>Total Mark</t>
  </si>
  <si>
    <t>completed year of Contractual engagement(Govt.)</t>
  </si>
  <si>
    <t>Mark obtn.   As per experience certificate</t>
  </si>
  <si>
    <t>Grand Total %</t>
  </si>
  <si>
    <t>Remarks</t>
  </si>
  <si>
    <t>TM HSC</t>
  </si>
  <si>
    <t>M. Obtn.</t>
  </si>
  <si>
    <t>%</t>
  </si>
  <si>
    <t>Wt. 20%</t>
  </si>
  <si>
    <t>TM +2</t>
  </si>
  <si>
    <t xml:space="preserve"> +2 M. Obt.</t>
  </si>
  <si>
    <t>Wt. 30%</t>
  </si>
  <si>
    <t>M Obtn</t>
  </si>
  <si>
    <t>Wt. 50%</t>
  </si>
  <si>
    <t>GEN</t>
  </si>
  <si>
    <t>OBC</t>
  </si>
  <si>
    <t>SEBC</t>
  </si>
  <si>
    <t>ST</t>
  </si>
  <si>
    <t>SC</t>
  </si>
  <si>
    <t>1</t>
  </si>
  <si>
    <t>3</t>
  </si>
  <si>
    <t>Age on 26.05.17</t>
  </si>
  <si>
    <t>Sasmita Senapati
W/o- Dipak Kumar Panda</t>
  </si>
  <si>
    <t>15.05.17</t>
  </si>
  <si>
    <t>TM DMLT</t>
  </si>
  <si>
    <t>Regd. No. /Date</t>
  </si>
  <si>
    <t>1187/24.03.17</t>
  </si>
  <si>
    <t>Govt.</t>
  </si>
  <si>
    <t>Pinky Sunani
D/o-Purna Chandra Sunani</t>
  </si>
  <si>
    <t>16.05.17</t>
  </si>
  <si>
    <t>0984/01.11.16</t>
  </si>
  <si>
    <t>Sunanda Behera
D/o- Madanmohan Behera</t>
  </si>
  <si>
    <t>1186/24.03.17</t>
  </si>
  <si>
    <t>Truptimayee Pradhan
D/o- Ramesh Ch. Pradhan</t>
  </si>
  <si>
    <t>0973/25.10.16</t>
  </si>
  <si>
    <t>Ganesh Sethy
S/o- Gobinda Sethy</t>
  </si>
  <si>
    <t>1011/01.11.16</t>
  </si>
  <si>
    <t>Udita Swain
D/o- Lt. Subash Ch. Swain</t>
  </si>
  <si>
    <t>18.05.17</t>
  </si>
  <si>
    <t>17.05.17</t>
  </si>
  <si>
    <t>1045/11.11.16</t>
  </si>
  <si>
    <t>Snehalaxmi Bej
D/o- Jajati Kishore Bej</t>
  </si>
  <si>
    <t>1061/11.11.16</t>
  </si>
  <si>
    <t>Prafulla Kumar Majhi
S/o-Niranjan Majhi</t>
  </si>
  <si>
    <t>Caste Cert. NS</t>
  </si>
  <si>
    <t>Namita Rani Behera
D/o- Tiranjay Prasad Behera</t>
  </si>
  <si>
    <t>19.05.17</t>
  </si>
  <si>
    <t>1142/12.12.16</t>
  </si>
  <si>
    <t>Arati Sahu
D/o- Manilal Sahu</t>
  </si>
  <si>
    <t>1041/01.11.16</t>
  </si>
  <si>
    <t>Sonalika Pal
D/o- Narahari Pal</t>
  </si>
  <si>
    <t>1167/12.12.16</t>
  </si>
  <si>
    <t>Bijayalaxmi Samal
D/o- Rohita Kumar Samal</t>
  </si>
  <si>
    <t>20.05.17</t>
  </si>
  <si>
    <t>1029/1.11.16</t>
  </si>
  <si>
    <t>1025/1/11/16</t>
  </si>
  <si>
    <t>Sunil Sagar Nayak
S/o- Arobindo Nayak</t>
  </si>
  <si>
    <t>1123/12.12.16</t>
  </si>
  <si>
    <t>Punam Jojo
D/o- Lt. Eman Jojo</t>
  </si>
  <si>
    <t>1137/12.12.16</t>
  </si>
  <si>
    <t>Priyadarshini Jena
D/o- Purusottam Jena</t>
  </si>
  <si>
    <t>1062/11.11.16</t>
  </si>
  <si>
    <t>Bijay Kumar Behera
S/o- Muralidhar Behera</t>
  </si>
  <si>
    <t xml:space="preserve">DMLT in West bengal </t>
  </si>
  <si>
    <t>Anjelina Ludan Jojo
D/o- Lt. Emam Jojo</t>
  </si>
  <si>
    <t>1136/11.11.16</t>
  </si>
  <si>
    <t>Dezalin Prusty
D/o- Gagan Ch. Prusty</t>
  </si>
  <si>
    <t>1124/11/11/16</t>
  </si>
  <si>
    <t>Jyotirmayee Sahoo
D/o- Kamalakanta Sahoo</t>
  </si>
  <si>
    <t>22.05.17</t>
  </si>
  <si>
    <t>Debabrata Parida
S/o- Abhiram Parida</t>
  </si>
  <si>
    <t>0478/6.4/13</t>
  </si>
  <si>
    <t>Bhupati Bhusan Behera
S/o- Tiranjay Prasad Behera</t>
  </si>
  <si>
    <t>0864/4.12.15</t>
  </si>
  <si>
    <t>Sunil Kumar Pradhan
S/o- Hrudananda Pradhan</t>
  </si>
  <si>
    <t>0952/24.10.16</t>
  </si>
  <si>
    <t>Arakshita Majhi
S/o- Jadunath Majhi</t>
  </si>
  <si>
    <t>0825/4.12.15</t>
  </si>
  <si>
    <t>Dharitree Mohanty
D/o- Gobinda Ch. Mohanty</t>
  </si>
  <si>
    <t>23.05.17</t>
  </si>
  <si>
    <t>0849/4.12.15</t>
  </si>
  <si>
    <t>Brajakishore Barik
S/o- Gananath Barik</t>
  </si>
  <si>
    <t>1110/11.11.16</t>
  </si>
  <si>
    <t>SEBC Cert. NS</t>
  </si>
  <si>
    <t>Abinash Das
S/o- Hemanta Das</t>
  </si>
  <si>
    <t>1122/11.11.16</t>
  </si>
  <si>
    <t>Basanta Kumar Behera
S/o- Abhiram Behera</t>
  </si>
  <si>
    <t>1079/11.11.16</t>
  </si>
  <si>
    <t>0637/22.08.13</t>
  </si>
  <si>
    <t>0826/04.12.15</t>
  </si>
  <si>
    <t>Gouree Sankar Pradhan
S/o- Kedarnath Pradhan</t>
  </si>
  <si>
    <t>26.05.17</t>
  </si>
  <si>
    <t>1010/01.11.16</t>
  </si>
  <si>
    <t>Pradeep Kumar Majhi
S/o- Pramod Kumar Majhi</t>
  </si>
  <si>
    <t>24.05.17</t>
  </si>
  <si>
    <t>1071/11.11.16</t>
  </si>
  <si>
    <t>Pankajini Samal
D/o- Madhaba Charan Samal</t>
  </si>
  <si>
    <t>0911/04.12.15</t>
  </si>
  <si>
    <t>Anita Kumari Nayak
D/o- Lt. Nakula Nayak</t>
  </si>
  <si>
    <t>1031/1/11/16</t>
  </si>
  <si>
    <t>Sudhansu Ranjan Ojha
S/o- Bishnu Charan Ojha</t>
  </si>
  <si>
    <t>0510/17.04.13</t>
  </si>
  <si>
    <t>1125/11.11.16</t>
  </si>
  <si>
    <t>Susmita Nayak
D/o- Suresh Chandra Nayak</t>
  </si>
  <si>
    <t>1127/11.11.16</t>
  </si>
  <si>
    <t>Nityananda Sahu
S/o-Nimai Charan Sahu</t>
  </si>
  <si>
    <t>0521/17.04.13</t>
  </si>
  <si>
    <t>Satyajit Jena
S/o-Dasarathi Jena</t>
  </si>
  <si>
    <t>1008/01.11.16</t>
  </si>
  <si>
    <t>Jitendra Mahalik
S/o-Madhusudan Mahalik</t>
  </si>
  <si>
    <t>0962/24.10.16</t>
  </si>
  <si>
    <t>Chittaranjan Dash
S/o-Padmacharan Dash</t>
  </si>
  <si>
    <t>0999/01.11.16</t>
  </si>
  <si>
    <t>0836/</t>
  </si>
  <si>
    <t>0995/01.11.16</t>
  </si>
  <si>
    <t>Double appl. In Sl. No.37</t>
  </si>
  <si>
    <t>Double appl.</t>
  </si>
  <si>
    <t>Double appl. In Sl. No.36</t>
  </si>
  <si>
    <t>Distance course in Delhi</t>
  </si>
  <si>
    <t>Gudu Das
D/o-Sudhansu Mohan Das</t>
  </si>
  <si>
    <t>Ajit Kumar Rout
S/o-Purusottam Rout</t>
  </si>
  <si>
    <t>0442/24.09.12</t>
  </si>
  <si>
    <t>Monalisha Puhan
D/o-Karunakar Puhan</t>
  </si>
  <si>
    <t>Smrutiranjan Lenka
S/o-Trithananda Lenka</t>
  </si>
  <si>
    <t>0833/04.12.15</t>
  </si>
  <si>
    <t>Manoranjan Prusty
S/o-Narendra Prusty</t>
  </si>
  <si>
    <t>25.05.17</t>
  </si>
  <si>
    <t>Prangyasucharita Sundaray
D/o-Dambarudhar Sundaray</t>
  </si>
  <si>
    <t>1002/01.11.16</t>
  </si>
  <si>
    <t>0968/24.10.16</t>
  </si>
  <si>
    <t>Bikram Kumar Beher
S/o-Bhikari Charan Behera</t>
  </si>
  <si>
    <t>0983/01.11.16</t>
  </si>
  <si>
    <t>Sachida Nanda Mohanty
S/o-Kailash Chandra Mohanty</t>
  </si>
  <si>
    <t xml:space="preserve"> </t>
  </si>
  <si>
    <t>Vikram Inst.</t>
  </si>
  <si>
    <t>Pvt.</t>
  </si>
  <si>
    <t>Nepal Meher
S/o-Benudhar Meher</t>
  </si>
  <si>
    <t>1097/29.11.16</t>
  </si>
  <si>
    <t>S.K. Abdul Basit
S/o-S.K. Abdul Satar</t>
  </si>
  <si>
    <t>Prakas Chandra Roul
S/o-Kalandi Roul</t>
  </si>
  <si>
    <t>0890/04.12.15</t>
  </si>
  <si>
    <t>Nrusingha Charan Puhan
S/o-Nityananda Puhan</t>
  </si>
  <si>
    <t>0959/24.10.16</t>
  </si>
  <si>
    <t>0894/04.12.15</t>
  </si>
  <si>
    <t>Preety 
D/o- Tikeswar Sunani</t>
  </si>
  <si>
    <t>0740/02.08.14</t>
  </si>
  <si>
    <t>Rinku Sahoo
S/o- Yudhistir Sahoo</t>
  </si>
  <si>
    <t>1050/11.11.16</t>
  </si>
  <si>
    <t>1001/1.11.16</t>
  </si>
  <si>
    <t>Balaram Mallick 
S/o- Raghunath Mallick</t>
  </si>
  <si>
    <t>0994/01.11.16</t>
  </si>
  <si>
    <t>Paresh Chandra Munda
S/o- Narendranath Munda</t>
  </si>
  <si>
    <t>1000/01.11.16</t>
  </si>
  <si>
    <t>Dibyashree Swain
D/o- Manmohan Swain</t>
  </si>
  <si>
    <t>0976/25.10.16</t>
  </si>
  <si>
    <t>Sasmita Rout
D/o- Babaji Charan Rout</t>
  </si>
  <si>
    <t>0914/04.12.15</t>
  </si>
  <si>
    <t>Tapasa Kumar Behera
S/o- Bharat Chandra Behera</t>
  </si>
  <si>
    <t>0582/6.7.13</t>
  </si>
  <si>
    <t>Kanaklata Swain
W/o- Mihir Kumar Nanda</t>
  </si>
  <si>
    <t>0610/19.07.13</t>
  </si>
  <si>
    <t>Experience Doubt</t>
  </si>
  <si>
    <t>Subhasmta Priyadarshini
W/o- Jinesh Kumar Barik</t>
  </si>
  <si>
    <t>0981/1.11.16</t>
  </si>
  <si>
    <t>Amulya Sahoo
S/o- Biswanath Sahoo</t>
  </si>
  <si>
    <t>1013/1.11.16</t>
  </si>
  <si>
    <t>Govt./ Pvt.</t>
  </si>
  <si>
    <t>23</t>
  </si>
  <si>
    <t>1048/11.11.16</t>
  </si>
  <si>
    <t>Sushree Sulagna Pattnaik
D/o- Surendranath Pattnaik</t>
  </si>
  <si>
    <t>0958/24.10.16</t>
  </si>
  <si>
    <t>Parvez Hussain 
S/o- Munowar Hussain</t>
  </si>
  <si>
    <t>Pritishree Jena
D/o- Shobhakar Jena</t>
  </si>
  <si>
    <t>Rashmita Kumari Nayak
D/o- Suresh Chandra Nayak</t>
  </si>
  <si>
    <t>Balaram Patra
S/o-Basanta Kumar Patra</t>
  </si>
  <si>
    <t>Sarbajit Patra
S/o-Ratikanta Patra</t>
  </si>
  <si>
    <t>Ajaya Kumar Mahanta
S/o-Lt. Duryadhan Mahanta</t>
  </si>
  <si>
    <t>0827/04/12/15</t>
  </si>
  <si>
    <t>5</t>
  </si>
  <si>
    <t>0907/04.12.15</t>
  </si>
  <si>
    <t>Ph 55% orthopedic</t>
  </si>
  <si>
    <t>Tusharkanta Panda
S/o- Ananta Charan Panda</t>
  </si>
  <si>
    <t>RanjeetKhatua
S/o- Sarat Kumar Khatua</t>
  </si>
  <si>
    <t>Pravu Charan Mallick
S/o- Mathuri Mohan Mallick</t>
  </si>
  <si>
    <t>Arpita Baghar
D/o- Lt. Krishna Charan Baghar</t>
  </si>
  <si>
    <t>1092/11.11.16</t>
  </si>
  <si>
    <t>Padmanava Barik
S/o- Biranchi Prasad Barik</t>
  </si>
  <si>
    <t>0754/02.08.14</t>
  </si>
  <si>
    <t>Laxmi Sahu
D/o- Kumuda Sahu</t>
  </si>
  <si>
    <t>0985/01.11.16</t>
  </si>
  <si>
    <t>Kalu Charan Biswal
S/o- Ramesh Charan Biswal</t>
  </si>
  <si>
    <t>1093/29.11.16</t>
  </si>
  <si>
    <t>PH 60% orthopedic</t>
  </si>
  <si>
    <t>4</t>
  </si>
  <si>
    <t>FINAL MERIT LIST OF CONTRACTUAL JUNIOR LAB TECHNICIAN, SVPPGIP, CUTTACK</t>
  </si>
</sst>
</file>

<file path=xl/styles.xml><?xml version="1.0" encoding="utf-8"?>
<styleSheet xmlns="http://schemas.openxmlformats.org/spreadsheetml/2006/main">
  <numFmts count="1">
    <numFmt numFmtId="164" formatCode="m/d/yy;@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7"/>
  <sheetViews>
    <sheetView tabSelected="1" workbookViewId="0">
      <pane ySplit="3" topLeftCell="A64" activePane="bottomLeft" state="frozen"/>
      <selection activeCell="B1" sqref="B1"/>
      <selection pane="bottomLeft" activeCell="F65" sqref="F65"/>
    </sheetView>
  </sheetViews>
  <sheetFormatPr defaultRowHeight="15"/>
  <cols>
    <col min="1" max="1" width="5.140625" style="1" bestFit="1" customWidth="1"/>
    <col min="2" max="2" width="5.5703125" style="24" customWidth="1"/>
    <col min="3" max="3" width="29.140625" style="25" bestFit="1" customWidth="1"/>
    <col min="4" max="4" width="10.5703125" style="1" customWidth="1"/>
    <col min="5" max="5" width="12.5703125" style="1" customWidth="1"/>
    <col min="6" max="6" width="20" style="58" bestFit="1" customWidth="1"/>
    <col min="7" max="7" width="6.85546875" style="24" bestFit="1" customWidth="1"/>
    <col min="8" max="8" width="11.5703125" style="54" customWidth="1"/>
    <col min="9" max="9" width="7.140625" style="32" bestFit="1" customWidth="1"/>
    <col min="10" max="10" width="6.140625" style="24" customWidth="1"/>
    <col min="11" max="11" width="6.5703125" style="24" bestFit="1" customWidth="1"/>
    <col min="12" max="12" width="7" style="24" customWidth="1"/>
    <col min="13" max="13" width="7.85546875" style="28" bestFit="1" customWidth="1"/>
    <col min="14" max="14" width="6.28515625" style="24" customWidth="1"/>
    <col min="15" max="15" width="7.140625" style="24" bestFit="1" customWidth="1"/>
    <col min="16" max="16" width="7.85546875" style="24" customWidth="1"/>
    <col min="17" max="17" width="7" style="28" customWidth="1"/>
    <col min="18" max="18" width="8.42578125" style="24" bestFit="1" customWidth="1"/>
    <col min="19" max="19" width="6.5703125" style="24" bestFit="1" customWidth="1"/>
    <col min="20" max="20" width="6.140625" style="24" bestFit="1" customWidth="1"/>
    <col min="21" max="21" width="7.5703125" style="28" customWidth="1"/>
    <col min="22" max="22" width="8.5703125" style="28" bestFit="1" customWidth="1"/>
    <col min="23" max="23" width="7.85546875" style="36" customWidth="1"/>
    <col min="24" max="24" width="12.28515625" style="24" bestFit="1" customWidth="1"/>
    <col min="25" max="25" width="11" style="29" customWidth="1"/>
    <col min="26" max="26" width="15" style="26" customWidth="1"/>
    <col min="27" max="27" width="30.42578125" style="1" bestFit="1" customWidth="1"/>
    <col min="28" max="16384" width="9.140625" style="1"/>
  </cols>
  <sheetData>
    <row r="1" spans="1:27" ht="24" customHeight="1">
      <c r="A1" s="43" t="s">
        <v>203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7" ht="14.2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44" t="s">
        <v>30</v>
      </c>
      <c r="G2" s="38" t="s">
        <v>5</v>
      </c>
      <c r="H2" s="38" t="s">
        <v>34</v>
      </c>
      <c r="I2" s="38" t="s">
        <v>175</v>
      </c>
      <c r="J2" s="40" t="s">
        <v>6</v>
      </c>
      <c r="K2" s="41"/>
      <c r="L2" s="41"/>
      <c r="M2" s="42"/>
      <c r="N2" s="40" t="s">
        <v>7</v>
      </c>
      <c r="O2" s="41"/>
      <c r="P2" s="41"/>
      <c r="Q2" s="42"/>
      <c r="R2" s="40" t="s">
        <v>8</v>
      </c>
      <c r="S2" s="41"/>
      <c r="T2" s="41"/>
      <c r="U2" s="42"/>
      <c r="V2" s="38" t="s">
        <v>9</v>
      </c>
      <c r="W2" s="46" t="s">
        <v>10</v>
      </c>
      <c r="X2" s="38" t="s">
        <v>11</v>
      </c>
      <c r="Y2" s="48" t="s">
        <v>12</v>
      </c>
      <c r="Z2" s="38" t="s">
        <v>13</v>
      </c>
    </row>
    <row r="3" spans="1:27" s="3" customFormat="1" ht="55.5" customHeight="1">
      <c r="A3" s="39"/>
      <c r="B3" s="39"/>
      <c r="C3" s="39"/>
      <c r="D3" s="39"/>
      <c r="E3" s="39"/>
      <c r="F3" s="45"/>
      <c r="G3" s="39"/>
      <c r="H3" s="39"/>
      <c r="I3" s="39"/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16</v>
      </c>
      <c r="Q3" s="2" t="s">
        <v>20</v>
      </c>
      <c r="R3" s="2" t="s">
        <v>33</v>
      </c>
      <c r="S3" s="2" t="s">
        <v>21</v>
      </c>
      <c r="T3" s="2" t="s">
        <v>16</v>
      </c>
      <c r="U3" s="2" t="s">
        <v>22</v>
      </c>
      <c r="V3" s="39"/>
      <c r="W3" s="47"/>
      <c r="X3" s="39"/>
      <c r="Y3" s="49"/>
      <c r="Z3" s="39"/>
    </row>
    <row r="4" spans="1:27" s="12" customFormat="1" ht="28.5">
      <c r="A4" s="4">
        <v>1</v>
      </c>
      <c r="B4" s="4">
        <v>73</v>
      </c>
      <c r="C4" s="35" t="s">
        <v>195</v>
      </c>
      <c r="D4" s="4" t="s">
        <v>78</v>
      </c>
      <c r="E4" s="6">
        <v>34478</v>
      </c>
      <c r="F4" s="55" t="str">
        <f t="shared" ref="F4:F35" ca="1" si="0">DATEDIF(E4,TODAY(),"Y")&amp;"Years,"&amp; DATEDIF(E4,TODAY(),"YM")&amp;"Months,"&amp; DATEDIF(E4,TODAY(),"MD") &amp; "Days"</f>
        <v>23Years,0Months,2Days</v>
      </c>
      <c r="G4" s="4" t="s">
        <v>25</v>
      </c>
      <c r="H4" s="50" t="s">
        <v>196</v>
      </c>
      <c r="I4" s="8" t="s">
        <v>36</v>
      </c>
      <c r="J4" s="4">
        <v>600</v>
      </c>
      <c r="K4" s="4">
        <v>493</v>
      </c>
      <c r="L4" s="4">
        <f t="shared" ref="L4:L35" si="1">SUM(K4/J4*100)</f>
        <v>82.166666666666671</v>
      </c>
      <c r="M4" s="37">
        <f t="shared" ref="M4:M35" si="2">SUM(L4)*20%</f>
        <v>16.433333333333334</v>
      </c>
      <c r="N4" s="4">
        <v>600</v>
      </c>
      <c r="O4" s="4">
        <v>475</v>
      </c>
      <c r="P4" s="7">
        <f t="shared" ref="P4:P35" si="3">SUM(O4/N4*100)</f>
        <v>79.166666666666657</v>
      </c>
      <c r="Q4" s="9">
        <f t="shared" ref="Q4:Q35" si="4">SUM(P4)*30%</f>
        <v>23.749999999999996</v>
      </c>
      <c r="R4" s="4">
        <v>1000</v>
      </c>
      <c r="S4" s="4">
        <v>666</v>
      </c>
      <c r="T4" s="4">
        <f t="shared" ref="T4:T35" si="5">SUM(S4/R4*100)</f>
        <v>66.600000000000009</v>
      </c>
      <c r="U4" s="37">
        <f t="shared" ref="U4:U35" si="6">SUM(T4)*50%</f>
        <v>33.300000000000004</v>
      </c>
      <c r="V4" s="37">
        <f t="shared" ref="V4:V35" si="7">SUM(M4,Q4,U4)</f>
        <v>73.483333333333334</v>
      </c>
      <c r="W4" s="11"/>
      <c r="X4" s="4">
        <f t="shared" ref="X4:X35" si="8">SUM((V4*1%))*W4</f>
        <v>0</v>
      </c>
      <c r="Y4" s="10">
        <f>SUM(V4+X4)</f>
        <v>73.483333333333334</v>
      </c>
      <c r="Z4" s="8" t="s">
        <v>170</v>
      </c>
      <c r="AA4" s="1"/>
    </row>
    <row r="5" spans="1:27" s="12" customFormat="1" ht="28.5">
      <c r="A5" s="4">
        <v>2</v>
      </c>
      <c r="B5" s="4">
        <v>43</v>
      </c>
      <c r="C5" s="5" t="s">
        <v>184</v>
      </c>
      <c r="D5" s="4" t="s">
        <v>103</v>
      </c>
      <c r="E5" s="6">
        <v>35231</v>
      </c>
      <c r="F5" s="56" t="str">
        <f t="shared" ca="1" si="0"/>
        <v>20Years,11Months,11Days</v>
      </c>
      <c r="G5" s="7" t="s">
        <v>25</v>
      </c>
      <c r="H5" s="51" t="s">
        <v>123</v>
      </c>
      <c r="I5" s="30" t="s">
        <v>36</v>
      </c>
      <c r="J5" s="4">
        <v>600</v>
      </c>
      <c r="K5" s="4">
        <v>489</v>
      </c>
      <c r="L5" s="7">
        <f t="shared" si="1"/>
        <v>81.5</v>
      </c>
      <c r="M5" s="9">
        <f t="shared" si="2"/>
        <v>16.3</v>
      </c>
      <c r="N5" s="4">
        <v>600</v>
      </c>
      <c r="O5" s="4">
        <v>378</v>
      </c>
      <c r="P5" s="7">
        <f t="shared" si="3"/>
        <v>63</v>
      </c>
      <c r="Q5" s="9">
        <f t="shared" si="4"/>
        <v>18.899999999999999</v>
      </c>
      <c r="R5" s="4">
        <v>1000</v>
      </c>
      <c r="S5" s="4">
        <v>764</v>
      </c>
      <c r="T5" s="7">
        <f t="shared" si="5"/>
        <v>76.400000000000006</v>
      </c>
      <c r="U5" s="9">
        <f t="shared" si="6"/>
        <v>38.200000000000003</v>
      </c>
      <c r="V5" s="9">
        <f t="shared" si="7"/>
        <v>73.400000000000006</v>
      </c>
      <c r="W5" s="11"/>
      <c r="X5" s="7">
        <f t="shared" si="8"/>
        <v>0</v>
      </c>
      <c r="Y5" s="10">
        <f>SUM(V5+X5)</f>
        <v>73.400000000000006</v>
      </c>
      <c r="Z5" s="8"/>
    </row>
    <row r="6" spans="1:27" s="12" customFormat="1" ht="28.5">
      <c r="A6" s="4">
        <v>3</v>
      </c>
      <c r="B6" s="4">
        <v>25</v>
      </c>
      <c r="C6" s="5" t="s">
        <v>87</v>
      </c>
      <c r="D6" s="4" t="s">
        <v>88</v>
      </c>
      <c r="E6" s="6">
        <v>34541</v>
      </c>
      <c r="F6" s="56" t="str">
        <f t="shared" ca="1" si="0"/>
        <v>22Years,10Months,0Days</v>
      </c>
      <c r="G6" s="7" t="s">
        <v>23</v>
      </c>
      <c r="H6" s="51" t="s">
        <v>89</v>
      </c>
      <c r="I6" s="30" t="s">
        <v>36</v>
      </c>
      <c r="J6" s="4">
        <v>600</v>
      </c>
      <c r="K6" s="4">
        <v>423</v>
      </c>
      <c r="L6" s="7">
        <f t="shared" si="1"/>
        <v>70.5</v>
      </c>
      <c r="M6" s="9">
        <f t="shared" si="2"/>
        <v>14.100000000000001</v>
      </c>
      <c r="N6" s="4">
        <v>600</v>
      </c>
      <c r="O6" s="4">
        <v>401</v>
      </c>
      <c r="P6" s="7">
        <f t="shared" si="3"/>
        <v>66.833333333333329</v>
      </c>
      <c r="Q6" s="9">
        <f t="shared" si="4"/>
        <v>20.049999999999997</v>
      </c>
      <c r="R6" s="4">
        <v>1000</v>
      </c>
      <c r="S6" s="4">
        <v>782</v>
      </c>
      <c r="T6" s="7">
        <f t="shared" si="5"/>
        <v>78.2</v>
      </c>
      <c r="U6" s="9">
        <f t="shared" si="6"/>
        <v>39.1</v>
      </c>
      <c r="V6" s="9">
        <f t="shared" si="7"/>
        <v>73.25</v>
      </c>
      <c r="W6" s="11"/>
      <c r="X6" s="7">
        <f t="shared" si="8"/>
        <v>0</v>
      </c>
      <c r="Y6" s="10">
        <f>SUM(V6+X6)</f>
        <v>73.25</v>
      </c>
      <c r="Z6" s="8"/>
    </row>
    <row r="7" spans="1:27" s="12" customFormat="1" ht="28.5">
      <c r="A7" s="4">
        <v>4</v>
      </c>
      <c r="B7" s="4">
        <v>13</v>
      </c>
      <c r="C7" s="5" t="s">
        <v>178</v>
      </c>
      <c r="D7" s="4" t="s">
        <v>62</v>
      </c>
      <c r="E7" s="6">
        <v>35194</v>
      </c>
      <c r="F7" s="56" t="str">
        <f t="shared" ca="1" si="0"/>
        <v>21Years,0Months,17Days</v>
      </c>
      <c r="G7" s="4" t="s">
        <v>23</v>
      </c>
      <c r="H7" s="50" t="s">
        <v>64</v>
      </c>
      <c r="I7" s="30" t="s">
        <v>36</v>
      </c>
      <c r="J7" s="4">
        <v>600</v>
      </c>
      <c r="K7" s="4">
        <v>452</v>
      </c>
      <c r="L7" s="7">
        <f t="shared" si="1"/>
        <v>75.333333333333329</v>
      </c>
      <c r="M7" s="9">
        <f t="shared" si="2"/>
        <v>15.066666666666666</v>
      </c>
      <c r="N7" s="4">
        <v>600</v>
      </c>
      <c r="O7" s="4">
        <v>372</v>
      </c>
      <c r="P7" s="7">
        <f t="shared" si="3"/>
        <v>62</v>
      </c>
      <c r="Q7" s="9">
        <f t="shared" si="4"/>
        <v>18.599999999999998</v>
      </c>
      <c r="R7" s="4">
        <v>1000</v>
      </c>
      <c r="S7" s="4">
        <v>774</v>
      </c>
      <c r="T7" s="7">
        <f t="shared" si="5"/>
        <v>77.400000000000006</v>
      </c>
      <c r="U7" s="9">
        <f t="shared" si="6"/>
        <v>38.700000000000003</v>
      </c>
      <c r="V7" s="9">
        <f t="shared" si="7"/>
        <v>72.366666666666674</v>
      </c>
      <c r="W7" s="11"/>
      <c r="X7" s="7">
        <f t="shared" si="8"/>
        <v>0</v>
      </c>
      <c r="Y7" s="10">
        <f>SUM(V7+X7)</f>
        <v>72.366666666666674</v>
      </c>
      <c r="Z7" s="8"/>
    </row>
    <row r="8" spans="1:27" s="12" customFormat="1" ht="28.5">
      <c r="A8" s="4">
        <v>5</v>
      </c>
      <c r="B8" s="4">
        <v>21</v>
      </c>
      <c r="C8" s="5" t="s">
        <v>79</v>
      </c>
      <c r="D8" s="4" t="s">
        <v>78</v>
      </c>
      <c r="E8" s="6">
        <v>34114</v>
      </c>
      <c r="F8" s="56" t="str">
        <f t="shared" ca="1" si="0"/>
        <v>24Years,0Months,1Days</v>
      </c>
      <c r="G8" s="4" t="s">
        <v>25</v>
      </c>
      <c r="H8" s="50" t="s">
        <v>80</v>
      </c>
      <c r="I8" s="30" t="s">
        <v>36</v>
      </c>
      <c r="J8" s="4">
        <v>800</v>
      </c>
      <c r="K8" s="4">
        <v>481</v>
      </c>
      <c r="L8" s="7">
        <f t="shared" si="1"/>
        <v>60.124999999999993</v>
      </c>
      <c r="M8" s="9">
        <f t="shared" si="2"/>
        <v>12.024999999999999</v>
      </c>
      <c r="N8" s="4">
        <v>600</v>
      </c>
      <c r="O8" s="4">
        <v>386</v>
      </c>
      <c r="P8" s="7">
        <f t="shared" si="3"/>
        <v>64.333333333333329</v>
      </c>
      <c r="Q8" s="9">
        <f t="shared" si="4"/>
        <v>19.299999999999997</v>
      </c>
      <c r="R8" s="4">
        <v>1000</v>
      </c>
      <c r="S8" s="4">
        <v>776</v>
      </c>
      <c r="T8" s="7">
        <f t="shared" si="5"/>
        <v>77.600000000000009</v>
      </c>
      <c r="U8" s="9">
        <f t="shared" si="6"/>
        <v>38.800000000000004</v>
      </c>
      <c r="V8" s="9">
        <f t="shared" si="7"/>
        <v>70.125</v>
      </c>
      <c r="W8" s="11" t="s">
        <v>29</v>
      </c>
      <c r="X8" s="7">
        <f t="shared" si="8"/>
        <v>2.1037500000000002</v>
      </c>
      <c r="Y8" s="10">
        <f>SUM(V8+X8)</f>
        <v>72.228750000000005</v>
      </c>
      <c r="Z8" s="8"/>
    </row>
    <row r="9" spans="1:27" s="12" customFormat="1" ht="28.5">
      <c r="A9" s="4">
        <v>6</v>
      </c>
      <c r="B9" s="4">
        <v>38</v>
      </c>
      <c r="C9" s="5" t="s">
        <v>114</v>
      </c>
      <c r="D9" s="4" t="s">
        <v>103</v>
      </c>
      <c r="E9" s="6">
        <v>33637</v>
      </c>
      <c r="F9" s="56" t="str">
        <f t="shared" ca="1" si="0"/>
        <v>25Years,3Months,23Days</v>
      </c>
      <c r="G9" s="7" t="s">
        <v>25</v>
      </c>
      <c r="H9" s="51" t="s">
        <v>115</v>
      </c>
      <c r="I9" s="30" t="s">
        <v>36</v>
      </c>
      <c r="J9" s="4">
        <v>750</v>
      </c>
      <c r="K9" s="4">
        <v>553</v>
      </c>
      <c r="L9" s="7">
        <f t="shared" si="1"/>
        <v>73.733333333333334</v>
      </c>
      <c r="M9" s="9">
        <f t="shared" si="2"/>
        <v>14.746666666666668</v>
      </c>
      <c r="N9" s="4">
        <v>600</v>
      </c>
      <c r="O9" s="4">
        <v>360</v>
      </c>
      <c r="P9" s="7">
        <f t="shared" si="3"/>
        <v>60</v>
      </c>
      <c r="Q9" s="9">
        <f t="shared" si="4"/>
        <v>18</v>
      </c>
      <c r="R9" s="4">
        <v>1000</v>
      </c>
      <c r="S9" s="4">
        <v>743</v>
      </c>
      <c r="T9" s="7">
        <f t="shared" si="5"/>
        <v>74.3</v>
      </c>
      <c r="U9" s="9">
        <f t="shared" si="6"/>
        <v>37.15</v>
      </c>
      <c r="V9" s="9">
        <f t="shared" si="7"/>
        <v>69.896666666666675</v>
      </c>
      <c r="W9" s="11" t="s">
        <v>202</v>
      </c>
      <c r="X9" s="7">
        <f t="shared" si="8"/>
        <v>2.7958666666666669</v>
      </c>
      <c r="Y9" s="10">
        <f>SUM(V9+X9)</f>
        <v>72.692533333333344</v>
      </c>
      <c r="Z9" s="8"/>
    </row>
    <row r="10" spans="1:27" s="12" customFormat="1" ht="28.5">
      <c r="A10" s="4">
        <v>7</v>
      </c>
      <c r="B10" s="4">
        <v>16</v>
      </c>
      <c r="C10" s="5" t="s">
        <v>69</v>
      </c>
      <c r="D10" s="14" t="s">
        <v>62</v>
      </c>
      <c r="E10" s="6">
        <v>33756</v>
      </c>
      <c r="F10" s="56" t="str">
        <f t="shared" ca="1" si="0"/>
        <v>24Years,11Months,25Days</v>
      </c>
      <c r="G10" s="7" t="s">
        <v>23</v>
      </c>
      <c r="H10" s="51" t="s">
        <v>70</v>
      </c>
      <c r="I10" s="30" t="s">
        <v>36</v>
      </c>
      <c r="J10" s="4">
        <v>750</v>
      </c>
      <c r="K10" s="4">
        <v>572</v>
      </c>
      <c r="L10" s="7">
        <f t="shared" si="1"/>
        <v>76.266666666666666</v>
      </c>
      <c r="M10" s="9">
        <f t="shared" si="2"/>
        <v>15.253333333333334</v>
      </c>
      <c r="N10" s="4">
        <v>600</v>
      </c>
      <c r="O10" s="4">
        <v>387</v>
      </c>
      <c r="P10" s="7">
        <f t="shared" si="3"/>
        <v>64.5</v>
      </c>
      <c r="Q10" s="9">
        <f t="shared" si="4"/>
        <v>19.349999999999998</v>
      </c>
      <c r="R10" s="4">
        <v>1000</v>
      </c>
      <c r="S10" s="4">
        <v>737</v>
      </c>
      <c r="T10" s="7">
        <f t="shared" si="5"/>
        <v>73.7</v>
      </c>
      <c r="U10" s="9">
        <f t="shared" si="6"/>
        <v>36.85</v>
      </c>
      <c r="V10" s="9">
        <f t="shared" si="7"/>
        <v>71.453333333333333</v>
      </c>
      <c r="W10" s="11"/>
      <c r="X10" s="7">
        <f t="shared" si="8"/>
        <v>0</v>
      </c>
      <c r="Y10" s="10">
        <f>SUM(V10+X10)</f>
        <v>71.453333333333333</v>
      </c>
      <c r="Z10" s="8"/>
    </row>
    <row r="11" spans="1:27" s="12" customFormat="1" ht="28.5">
      <c r="A11" s="4">
        <v>8</v>
      </c>
      <c r="B11" s="4">
        <v>37</v>
      </c>
      <c r="C11" s="5" t="s">
        <v>112</v>
      </c>
      <c r="D11" s="4" t="s">
        <v>103</v>
      </c>
      <c r="E11" s="6">
        <v>33782</v>
      </c>
      <c r="F11" s="56" t="str">
        <f t="shared" ca="1" si="0"/>
        <v>24Years,10Months,30Days</v>
      </c>
      <c r="G11" s="7" t="s">
        <v>25</v>
      </c>
      <c r="H11" s="51" t="s">
        <v>113</v>
      </c>
      <c r="I11" s="30" t="s">
        <v>36</v>
      </c>
      <c r="J11" s="4">
        <v>800</v>
      </c>
      <c r="K11" s="4">
        <v>574</v>
      </c>
      <c r="L11" s="7">
        <f t="shared" si="1"/>
        <v>71.75</v>
      </c>
      <c r="M11" s="9">
        <f t="shared" si="2"/>
        <v>14.350000000000001</v>
      </c>
      <c r="N11" s="4">
        <v>600</v>
      </c>
      <c r="O11" s="4">
        <v>399</v>
      </c>
      <c r="P11" s="7">
        <f t="shared" si="3"/>
        <v>66.5</v>
      </c>
      <c r="Q11" s="9">
        <f t="shared" si="4"/>
        <v>19.95</v>
      </c>
      <c r="R11" s="4">
        <v>1000</v>
      </c>
      <c r="S11" s="4">
        <v>727</v>
      </c>
      <c r="T11" s="7">
        <f t="shared" si="5"/>
        <v>72.7</v>
      </c>
      <c r="U11" s="9">
        <f t="shared" si="6"/>
        <v>36.35</v>
      </c>
      <c r="V11" s="9">
        <f t="shared" si="7"/>
        <v>70.650000000000006</v>
      </c>
      <c r="W11" s="11"/>
      <c r="X11" s="7">
        <f t="shared" si="8"/>
        <v>0</v>
      </c>
      <c r="Y11" s="10">
        <f>SUM(V11+X11)</f>
        <v>70.650000000000006</v>
      </c>
      <c r="Z11" s="8"/>
    </row>
    <row r="12" spans="1:27" s="12" customFormat="1" ht="28.5">
      <c r="A12" s="4">
        <v>9</v>
      </c>
      <c r="B12" s="4">
        <v>41</v>
      </c>
      <c r="C12" s="5" t="s">
        <v>120</v>
      </c>
      <c r="D12" s="4" t="s">
        <v>103</v>
      </c>
      <c r="E12" s="6">
        <v>35208</v>
      </c>
      <c r="F12" s="56" t="str">
        <f t="shared" ca="1" si="0"/>
        <v>21Years,0Months,3Days</v>
      </c>
      <c r="G12" s="4" t="s">
        <v>23</v>
      </c>
      <c r="H12" s="50" t="s">
        <v>121</v>
      </c>
      <c r="I12" s="30" t="s">
        <v>36</v>
      </c>
      <c r="J12" s="4">
        <v>600</v>
      </c>
      <c r="K12" s="4">
        <v>439</v>
      </c>
      <c r="L12" s="7">
        <f t="shared" si="1"/>
        <v>73.166666666666671</v>
      </c>
      <c r="M12" s="9">
        <f t="shared" si="2"/>
        <v>14.633333333333335</v>
      </c>
      <c r="N12" s="4">
        <v>600</v>
      </c>
      <c r="O12" s="4">
        <v>425</v>
      </c>
      <c r="P12" s="7">
        <f t="shared" si="3"/>
        <v>70.833333333333343</v>
      </c>
      <c r="Q12" s="9">
        <f t="shared" si="4"/>
        <v>21.250000000000004</v>
      </c>
      <c r="R12" s="4">
        <v>1000</v>
      </c>
      <c r="S12" s="4">
        <v>692</v>
      </c>
      <c r="T12" s="7">
        <f t="shared" si="5"/>
        <v>69.199999999999989</v>
      </c>
      <c r="U12" s="9">
        <f t="shared" si="6"/>
        <v>34.599999999999994</v>
      </c>
      <c r="V12" s="9">
        <f t="shared" si="7"/>
        <v>70.483333333333334</v>
      </c>
      <c r="W12" s="11"/>
      <c r="X12" s="7">
        <f t="shared" si="8"/>
        <v>0</v>
      </c>
      <c r="Y12" s="10">
        <f>SUM(V12+X12)</f>
        <v>70.483333333333334</v>
      </c>
      <c r="Z12" s="8"/>
    </row>
    <row r="13" spans="1:27" s="12" customFormat="1" ht="28.5">
      <c r="A13" s="4">
        <v>10</v>
      </c>
      <c r="B13" s="4">
        <v>35</v>
      </c>
      <c r="C13" s="5" t="s">
        <v>109</v>
      </c>
      <c r="D13" s="4" t="s">
        <v>103</v>
      </c>
      <c r="E13" s="6">
        <v>33758</v>
      </c>
      <c r="F13" s="56" t="str">
        <f t="shared" ca="1" si="0"/>
        <v>24Years,11Months,23Days</v>
      </c>
      <c r="G13" s="7" t="s">
        <v>24</v>
      </c>
      <c r="H13" s="51" t="s">
        <v>110</v>
      </c>
      <c r="I13" s="30" t="s">
        <v>36</v>
      </c>
      <c r="J13" s="4">
        <v>750</v>
      </c>
      <c r="K13" s="4">
        <v>522</v>
      </c>
      <c r="L13" s="7">
        <f t="shared" si="1"/>
        <v>69.599999999999994</v>
      </c>
      <c r="M13" s="9">
        <f t="shared" si="2"/>
        <v>13.92</v>
      </c>
      <c r="N13" s="4">
        <v>600</v>
      </c>
      <c r="O13" s="4">
        <v>341</v>
      </c>
      <c r="P13" s="7">
        <f t="shared" si="3"/>
        <v>56.833333333333336</v>
      </c>
      <c r="Q13" s="9">
        <f t="shared" si="4"/>
        <v>17.05</v>
      </c>
      <c r="R13" s="4">
        <v>1000</v>
      </c>
      <c r="S13" s="4">
        <v>749</v>
      </c>
      <c r="T13" s="7">
        <f t="shared" si="5"/>
        <v>74.900000000000006</v>
      </c>
      <c r="U13" s="9">
        <f t="shared" si="6"/>
        <v>37.450000000000003</v>
      </c>
      <c r="V13" s="9">
        <f t="shared" si="7"/>
        <v>68.42</v>
      </c>
      <c r="W13" s="11" t="s">
        <v>29</v>
      </c>
      <c r="X13" s="7">
        <f t="shared" si="8"/>
        <v>2.0526</v>
      </c>
      <c r="Y13" s="10">
        <f>SUM(V13+X13)</f>
        <v>70.4726</v>
      </c>
      <c r="Z13" s="8" t="s">
        <v>92</v>
      </c>
    </row>
    <row r="14" spans="1:27" s="12" customFormat="1" ht="28.5">
      <c r="A14" s="4">
        <v>11</v>
      </c>
      <c r="B14" s="4">
        <v>52</v>
      </c>
      <c r="C14" s="5" t="s">
        <v>136</v>
      </c>
      <c r="D14" s="4" t="s">
        <v>135</v>
      </c>
      <c r="E14" s="6">
        <v>33765</v>
      </c>
      <c r="F14" s="56" t="str">
        <f t="shared" ca="1" si="0"/>
        <v>24Years,11Months,16Days</v>
      </c>
      <c r="G14" s="7" t="s">
        <v>25</v>
      </c>
      <c r="H14" s="51" t="s">
        <v>138</v>
      </c>
      <c r="I14" s="30" t="s">
        <v>36</v>
      </c>
      <c r="J14" s="4">
        <v>800</v>
      </c>
      <c r="K14" s="4">
        <v>533</v>
      </c>
      <c r="L14" s="7">
        <f t="shared" si="1"/>
        <v>66.625</v>
      </c>
      <c r="M14" s="9">
        <f t="shared" si="2"/>
        <v>13.325000000000001</v>
      </c>
      <c r="N14" s="4">
        <v>600</v>
      </c>
      <c r="O14" s="4">
        <v>371</v>
      </c>
      <c r="P14" s="7">
        <f t="shared" si="3"/>
        <v>61.833333333333329</v>
      </c>
      <c r="Q14" s="9">
        <f t="shared" si="4"/>
        <v>18.549999999999997</v>
      </c>
      <c r="R14" s="4">
        <v>1000</v>
      </c>
      <c r="S14" s="4">
        <v>743</v>
      </c>
      <c r="T14" s="7">
        <f t="shared" si="5"/>
        <v>74.3</v>
      </c>
      <c r="U14" s="9">
        <f t="shared" si="6"/>
        <v>37.15</v>
      </c>
      <c r="V14" s="9">
        <f t="shared" si="7"/>
        <v>69.025000000000006</v>
      </c>
      <c r="W14" s="11"/>
      <c r="X14" s="7">
        <f t="shared" si="8"/>
        <v>0</v>
      </c>
      <c r="Y14" s="10">
        <f>SUM(V14+X14)</f>
        <v>69.025000000000006</v>
      </c>
      <c r="Z14" s="8"/>
    </row>
    <row r="15" spans="1:27" s="12" customFormat="1" ht="28.5">
      <c r="A15" s="4">
        <v>12</v>
      </c>
      <c r="B15" s="4">
        <v>30</v>
      </c>
      <c r="C15" s="5" t="s">
        <v>181</v>
      </c>
      <c r="D15" s="4" t="s">
        <v>88</v>
      </c>
      <c r="E15" s="6">
        <v>34513</v>
      </c>
      <c r="F15" s="56" t="str">
        <f t="shared" ca="1" si="0"/>
        <v>22Years,10Months,29Days</v>
      </c>
      <c r="G15" s="7" t="s">
        <v>25</v>
      </c>
      <c r="H15" s="51" t="s">
        <v>98</v>
      </c>
      <c r="I15" s="30" t="s">
        <v>36</v>
      </c>
      <c r="J15" s="4">
        <v>600</v>
      </c>
      <c r="K15" s="4">
        <v>366</v>
      </c>
      <c r="L15" s="7">
        <f t="shared" si="1"/>
        <v>61</v>
      </c>
      <c r="M15" s="9">
        <f t="shared" si="2"/>
        <v>12.200000000000001</v>
      </c>
      <c r="N15" s="4">
        <v>600</v>
      </c>
      <c r="O15" s="4">
        <v>455</v>
      </c>
      <c r="P15" s="7">
        <f t="shared" si="3"/>
        <v>75.833333333333329</v>
      </c>
      <c r="Q15" s="9">
        <f t="shared" si="4"/>
        <v>22.749999999999996</v>
      </c>
      <c r="R15" s="4">
        <v>1000</v>
      </c>
      <c r="S15" s="4">
        <v>668</v>
      </c>
      <c r="T15" s="7">
        <f t="shared" si="5"/>
        <v>66.8</v>
      </c>
      <c r="U15" s="9">
        <f t="shared" si="6"/>
        <v>33.4</v>
      </c>
      <c r="V15" s="9">
        <f t="shared" si="7"/>
        <v>68.349999999999994</v>
      </c>
      <c r="W15" s="11"/>
      <c r="X15" s="7">
        <f t="shared" si="8"/>
        <v>0</v>
      </c>
      <c r="Y15" s="10">
        <f>SUM(V15+X15)</f>
        <v>68.349999999999994</v>
      </c>
      <c r="Z15" s="8"/>
    </row>
    <row r="16" spans="1:27" s="12" customFormat="1" ht="28.5">
      <c r="A16" s="4">
        <v>13</v>
      </c>
      <c r="B16" s="4">
        <v>4</v>
      </c>
      <c r="C16" s="5" t="s">
        <v>42</v>
      </c>
      <c r="D16" s="4" t="s">
        <v>38</v>
      </c>
      <c r="E16" s="6">
        <v>35069</v>
      </c>
      <c r="F16" s="56" t="str">
        <f t="shared" ca="1" si="0"/>
        <v>21Years,4Months,21Days</v>
      </c>
      <c r="G16" s="7" t="s">
        <v>25</v>
      </c>
      <c r="H16" s="51" t="s">
        <v>43</v>
      </c>
      <c r="I16" s="30" t="s">
        <v>36</v>
      </c>
      <c r="J16" s="4">
        <v>600</v>
      </c>
      <c r="K16" s="4">
        <v>432</v>
      </c>
      <c r="L16" s="7">
        <f t="shared" si="1"/>
        <v>72</v>
      </c>
      <c r="M16" s="9">
        <f t="shared" si="2"/>
        <v>14.4</v>
      </c>
      <c r="N16" s="4">
        <v>600</v>
      </c>
      <c r="O16" s="4">
        <v>368</v>
      </c>
      <c r="P16" s="7">
        <f t="shared" si="3"/>
        <v>61.333333333333329</v>
      </c>
      <c r="Q16" s="9">
        <f t="shared" si="4"/>
        <v>18.399999999999999</v>
      </c>
      <c r="R16" s="4">
        <v>1000</v>
      </c>
      <c r="S16" s="4">
        <v>704</v>
      </c>
      <c r="T16" s="7">
        <f t="shared" si="5"/>
        <v>70.399999999999991</v>
      </c>
      <c r="U16" s="9">
        <f t="shared" si="6"/>
        <v>35.199999999999996</v>
      </c>
      <c r="V16" s="9">
        <f t="shared" si="7"/>
        <v>68</v>
      </c>
      <c r="W16" s="11"/>
      <c r="X16" s="4">
        <f t="shared" si="8"/>
        <v>0</v>
      </c>
      <c r="Y16" s="10">
        <f>SUM(V16+X16)</f>
        <v>68</v>
      </c>
      <c r="Z16" s="8"/>
    </row>
    <row r="17" spans="1:26" s="12" customFormat="1" ht="28.5">
      <c r="A17" s="4">
        <v>14</v>
      </c>
      <c r="B17" s="4">
        <v>34</v>
      </c>
      <c r="C17" s="15" t="s">
        <v>107</v>
      </c>
      <c r="D17" s="14" t="s">
        <v>103</v>
      </c>
      <c r="E17" s="16">
        <v>34840</v>
      </c>
      <c r="F17" s="56" t="str">
        <f t="shared" ca="1" si="0"/>
        <v>22Years,0Months,5Days</v>
      </c>
      <c r="G17" s="17" t="s">
        <v>27</v>
      </c>
      <c r="H17" s="52" t="s">
        <v>108</v>
      </c>
      <c r="I17" s="30" t="s">
        <v>36</v>
      </c>
      <c r="J17" s="14">
        <v>600</v>
      </c>
      <c r="K17" s="14">
        <v>393</v>
      </c>
      <c r="L17" s="17">
        <f t="shared" si="1"/>
        <v>65.5</v>
      </c>
      <c r="M17" s="19">
        <f t="shared" si="2"/>
        <v>13.100000000000001</v>
      </c>
      <c r="N17" s="14">
        <v>600</v>
      </c>
      <c r="O17" s="14">
        <v>343</v>
      </c>
      <c r="P17" s="17">
        <f t="shared" si="3"/>
        <v>57.166666666666664</v>
      </c>
      <c r="Q17" s="19">
        <f t="shared" si="4"/>
        <v>17.149999999999999</v>
      </c>
      <c r="R17" s="4">
        <v>1000</v>
      </c>
      <c r="S17" s="14">
        <v>746</v>
      </c>
      <c r="T17" s="17">
        <f t="shared" si="5"/>
        <v>74.599999999999994</v>
      </c>
      <c r="U17" s="19">
        <f t="shared" si="6"/>
        <v>37.299999999999997</v>
      </c>
      <c r="V17" s="19">
        <f t="shared" si="7"/>
        <v>67.55</v>
      </c>
      <c r="W17" s="21"/>
      <c r="X17" s="7">
        <f t="shared" si="8"/>
        <v>0</v>
      </c>
      <c r="Y17" s="10">
        <f>SUM(V17+X17)</f>
        <v>67.55</v>
      </c>
      <c r="Z17" s="18"/>
    </row>
    <row r="18" spans="1:26" s="12" customFormat="1" ht="28.5">
      <c r="A18" s="4">
        <v>15</v>
      </c>
      <c r="B18" s="4">
        <v>20</v>
      </c>
      <c r="C18" s="5" t="s">
        <v>77</v>
      </c>
      <c r="D18" s="4" t="s">
        <v>78</v>
      </c>
      <c r="E18" s="6">
        <v>34855</v>
      </c>
      <c r="F18" s="56" t="str">
        <f t="shared" ca="1" si="0"/>
        <v>21Years,11Months,21Days</v>
      </c>
      <c r="G18" s="7" t="s">
        <v>25</v>
      </c>
      <c r="H18" s="51" t="s">
        <v>179</v>
      </c>
      <c r="I18" s="30" t="s">
        <v>36</v>
      </c>
      <c r="J18" s="4">
        <v>600</v>
      </c>
      <c r="K18" s="4">
        <v>448</v>
      </c>
      <c r="L18" s="7">
        <f t="shared" si="1"/>
        <v>74.666666666666671</v>
      </c>
      <c r="M18" s="9">
        <f t="shared" si="2"/>
        <v>14.933333333333335</v>
      </c>
      <c r="N18" s="4">
        <v>600</v>
      </c>
      <c r="O18" s="4">
        <v>390</v>
      </c>
      <c r="P18" s="7">
        <f t="shared" si="3"/>
        <v>65</v>
      </c>
      <c r="Q18" s="9">
        <f t="shared" si="4"/>
        <v>19.5</v>
      </c>
      <c r="R18" s="4">
        <v>1000</v>
      </c>
      <c r="S18" s="4">
        <v>662</v>
      </c>
      <c r="T18" s="7">
        <f t="shared" si="5"/>
        <v>66.2</v>
      </c>
      <c r="U18" s="9">
        <f t="shared" si="6"/>
        <v>33.1</v>
      </c>
      <c r="V18" s="9">
        <f t="shared" si="7"/>
        <v>67.533333333333331</v>
      </c>
      <c r="W18" s="11"/>
      <c r="X18" s="7">
        <f t="shared" si="8"/>
        <v>0</v>
      </c>
      <c r="Y18" s="10">
        <f>SUM(V18+X18)</f>
        <v>67.533333333333331</v>
      </c>
      <c r="Z18" s="8"/>
    </row>
    <row r="19" spans="1:26" s="12" customFormat="1" ht="28.5">
      <c r="A19" s="4">
        <v>16</v>
      </c>
      <c r="B19" s="4">
        <v>71</v>
      </c>
      <c r="C19" s="5" t="s">
        <v>173</v>
      </c>
      <c r="D19" s="4" t="s">
        <v>47</v>
      </c>
      <c r="E19" s="6">
        <v>34110</v>
      </c>
      <c r="F19" s="56" t="str">
        <f t="shared" ca="1" si="0"/>
        <v>24Years,0Months,5Days</v>
      </c>
      <c r="G19" s="7" t="s">
        <v>25</v>
      </c>
      <c r="H19" s="51" t="s">
        <v>174</v>
      </c>
      <c r="I19" s="30" t="s">
        <v>36</v>
      </c>
      <c r="J19" s="4">
        <v>800</v>
      </c>
      <c r="K19" s="4">
        <v>487</v>
      </c>
      <c r="L19" s="7">
        <f t="shared" si="1"/>
        <v>60.875</v>
      </c>
      <c r="M19" s="9">
        <f t="shared" si="2"/>
        <v>12.175000000000001</v>
      </c>
      <c r="N19" s="4">
        <v>600</v>
      </c>
      <c r="O19" s="4">
        <v>393</v>
      </c>
      <c r="P19" s="7">
        <f t="shared" si="3"/>
        <v>65.5</v>
      </c>
      <c r="Q19" s="9">
        <f t="shared" si="4"/>
        <v>19.649999999999999</v>
      </c>
      <c r="R19" s="4">
        <v>1000</v>
      </c>
      <c r="S19" s="4">
        <v>706</v>
      </c>
      <c r="T19" s="7">
        <f t="shared" si="5"/>
        <v>70.599999999999994</v>
      </c>
      <c r="U19" s="9">
        <f t="shared" si="6"/>
        <v>35.299999999999997</v>
      </c>
      <c r="V19" s="9">
        <f t="shared" si="7"/>
        <v>67.125</v>
      </c>
      <c r="W19" s="11"/>
      <c r="X19" s="7">
        <f t="shared" si="8"/>
        <v>0</v>
      </c>
      <c r="Y19" s="10">
        <f>SUM(V19+X19)</f>
        <v>67.125</v>
      </c>
      <c r="Z19" s="8"/>
    </row>
    <row r="20" spans="1:26" s="12" customFormat="1" ht="28.5">
      <c r="A20" s="4">
        <v>17</v>
      </c>
      <c r="B20" s="4">
        <v>66</v>
      </c>
      <c r="C20" s="5" t="s">
        <v>164</v>
      </c>
      <c r="D20" s="4" t="s">
        <v>135</v>
      </c>
      <c r="E20" s="6">
        <v>34993</v>
      </c>
      <c r="F20" s="56" t="str">
        <f t="shared" ca="1" si="0"/>
        <v>21Years,7Months,5Days</v>
      </c>
      <c r="G20" s="4" t="s">
        <v>25</v>
      </c>
      <c r="H20" s="50" t="s">
        <v>165</v>
      </c>
      <c r="I20" s="30" t="s">
        <v>36</v>
      </c>
      <c r="J20" s="4">
        <v>600</v>
      </c>
      <c r="K20" s="4">
        <v>477</v>
      </c>
      <c r="L20" s="7">
        <f t="shared" si="1"/>
        <v>79.5</v>
      </c>
      <c r="M20" s="9">
        <f t="shared" si="2"/>
        <v>15.9</v>
      </c>
      <c r="N20" s="4">
        <v>600</v>
      </c>
      <c r="O20" s="4">
        <v>354</v>
      </c>
      <c r="P20" s="7">
        <f t="shared" si="3"/>
        <v>59</v>
      </c>
      <c r="Q20" s="9">
        <f t="shared" si="4"/>
        <v>17.7</v>
      </c>
      <c r="R20" s="4">
        <v>1000</v>
      </c>
      <c r="S20" s="4">
        <v>670</v>
      </c>
      <c r="T20" s="7">
        <f t="shared" si="5"/>
        <v>67</v>
      </c>
      <c r="U20" s="9">
        <f t="shared" si="6"/>
        <v>33.5</v>
      </c>
      <c r="V20" s="9">
        <f t="shared" si="7"/>
        <v>67.099999999999994</v>
      </c>
      <c r="W20" s="11"/>
      <c r="X20" s="7">
        <f t="shared" si="8"/>
        <v>0</v>
      </c>
      <c r="Y20" s="10">
        <f>SUM(V20+X20)</f>
        <v>67.099999999999994</v>
      </c>
      <c r="Z20" s="8"/>
    </row>
    <row r="21" spans="1:26" s="12" customFormat="1" ht="28.5">
      <c r="A21" s="4">
        <v>18</v>
      </c>
      <c r="B21" s="4">
        <v>7</v>
      </c>
      <c r="C21" s="5" t="s">
        <v>50</v>
      </c>
      <c r="D21" s="4" t="s">
        <v>47</v>
      </c>
      <c r="E21" s="6">
        <v>34077</v>
      </c>
      <c r="F21" s="56" t="str">
        <f t="shared" ca="1" si="0"/>
        <v>24Years,1Months,8Days</v>
      </c>
      <c r="G21" s="7" t="s">
        <v>25</v>
      </c>
      <c r="H21" s="51" t="s">
        <v>51</v>
      </c>
      <c r="I21" s="30" t="s">
        <v>36</v>
      </c>
      <c r="J21" s="4">
        <v>800</v>
      </c>
      <c r="K21" s="4">
        <v>527</v>
      </c>
      <c r="L21" s="7">
        <f t="shared" si="1"/>
        <v>65.875</v>
      </c>
      <c r="M21" s="9">
        <f t="shared" si="2"/>
        <v>13.175000000000001</v>
      </c>
      <c r="N21" s="4">
        <v>600</v>
      </c>
      <c r="O21" s="4">
        <v>373</v>
      </c>
      <c r="P21" s="7">
        <f t="shared" si="3"/>
        <v>62.166666666666671</v>
      </c>
      <c r="Q21" s="9">
        <f t="shared" si="4"/>
        <v>18.650000000000002</v>
      </c>
      <c r="R21" s="4">
        <v>1000</v>
      </c>
      <c r="S21" s="4">
        <v>698</v>
      </c>
      <c r="T21" s="7">
        <f t="shared" si="5"/>
        <v>69.8</v>
      </c>
      <c r="U21" s="9">
        <f t="shared" si="6"/>
        <v>34.9</v>
      </c>
      <c r="V21" s="9">
        <f t="shared" si="7"/>
        <v>66.724999999999994</v>
      </c>
      <c r="W21" s="11"/>
      <c r="X21" s="4">
        <f t="shared" si="8"/>
        <v>0</v>
      </c>
      <c r="Y21" s="10">
        <f>SUM(V21+X21)</f>
        <v>66.724999999999994</v>
      </c>
      <c r="Z21" s="8"/>
    </row>
    <row r="22" spans="1:26" s="12" customFormat="1" ht="28.5">
      <c r="A22" s="4">
        <v>19</v>
      </c>
      <c r="B22" s="4">
        <v>61</v>
      </c>
      <c r="C22" s="5" t="s">
        <v>155</v>
      </c>
      <c r="D22" s="4" t="s">
        <v>78</v>
      </c>
      <c r="E22" s="6">
        <v>34799</v>
      </c>
      <c r="F22" s="56" t="str">
        <f t="shared" ca="1" si="0"/>
        <v>22Years,1Months,16Days</v>
      </c>
      <c r="G22" s="7" t="s">
        <v>25</v>
      </c>
      <c r="H22" s="51" t="s">
        <v>156</v>
      </c>
      <c r="I22" s="30" t="s">
        <v>36</v>
      </c>
      <c r="J22" s="4">
        <v>600</v>
      </c>
      <c r="K22" s="4">
        <v>430</v>
      </c>
      <c r="L22" s="7">
        <f t="shared" si="1"/>
        <v>71.666666666666671</v>
      </c>
      <c r="M22" s="9">
        <f t="shared" si="2"/>
        <v>14.333333333333336</v>
      </c>
      <c r="N22" s="4">
        <v>600</v>
      </c>
      <c r="O22" s="4">
        <v>315</v>
      </c>
      <c r="P22" s="7">
        <f t="shared" si="3"/>
        <v>52.5</v>
      </c>
      <c r="Q22" s="9">
        <f t="shared" si="4"/>
        <v>15.75</v>
      </c>
      <c r="R22" s="4">
        <v>1000</v>
      </c>
      <c r="S22" s="4">
        <v>721</v>
      </c>
      <c r="T22" s="7">
        <f t="shared" si="5"/>
        <v>72.099999999999994</v>
      </c>
      <c r="U22" s="9">
        <f t="shared" si="6"/>
        <v>36.049999999999997</v>
      </c>
      <c r="V22" s="9">
        <f t="shared" si="7"/>
        <v>66.133333333333326</v>
      </c>
      <c r="W22" s="11"/>
      <c r="X22" s="7">
        <f t="shared" si="8"/>
        <v>0</v>
      </c>
      <c r="Y22" s="10">
        <f>SUM(V22+X22)</f>
        <v>66.133333333333326</v>
      </c>
      <c r="Z22" s="8"/>
    </row>
    <row r="23" spans="1:26" s="12" customFormat="1" ht="28.5">
      <c r="A23" s="4">
        <v>20</v>
      </c>
      <c r="B23" s="4">
        <v>32</v>
      </c>
      <c r="C23" s="5" t="s">
        <v>102</v>
      </c>
      <c r="D23" s="4" t="s">
        <v>103</v>
      </c>
      <c r="E23" s="6">
        <v>33342</v>
      </c>
      <c r="F23" s="56" t="str">
        <f t="shared" ca="1" si="0"/>
        <v>26Years,1Months,12Days</v>
      </c>
      <c r="G23" s="7" t="s">
        <v>25</v>
      </c>
      <c r="H23" s="51" t="s">
        <v>104</v>
      </c>
      <c r="I23" s="30" t="s">
        <v>36</v>
      </c>
      <c r="J23" s="4">
        <v>750</v>
      </c>
      <c r="K23" s="4">
        <v>548</v>
      </c>
      <c r="L23" s="7">
        <f t="shared" si="1"/>
        <v>73.066666666666663</v>
      </c>
      <c r="M23" s="9">
        <f t="shared" si="2"/>
        <v>14.613333333333333</v>
      </c>
      <c r="N23" s="4">
        <v>600</v>
      </c>
      <c r="O23" s="4">
        <v>323</v>
      </c>
      <c r="P23" s="7">
        <f t="shared" si="3"/>
        <v>53.833333333333336</v>
      </c>
      <c r="Q23" s="9">
        <f t="shared" si="4"/>
        <v>16.149999999999999</v>
      </c>
      <c r="R23" s="4">
        <v>1000</v>
      </c>
      <c r="S23" s="4">
        <v>707</v>
      </c>
      <c r="T23" s="7">
        <f t="shared" si="5"/>
        <v>70.7</v>
      </c>
      <c r="U23" s="9">
        <f t="shared" si="6"/>
        <v>35.35</v>
      </c>
      <c r="V23" s="9">
        <f t="shared" si="7"/>
        <v>66.11333333333333</v>
      </c>
      <c r="W23" s="11"/>
      <c r="X23" s="7">
        <f t="shared" si="8"/>
        <v>0</v>
      </c>
      <c r="Y23" s="10">
        <f>SUM(V23+X23)</f>
        <v>66.11333333333333</v>
      </c>
      <c r="Z23" s="8"/>
    </row>
    <row r="24" spans="1:26" s="12" customFormat="1" ht="28.5">
      <c r="A24" s="4">
        <v>21</v>
      </c>
      <c r="B24" s="4">
        <v>40</v>
      </c>
      <c r="C24" s="5" t="s">
        <v>118</v>
      </c>
      <c r="D24" s="4" t="s">
        <v>103</v>
      </c>
      <c r="E24" s="6">
        <v>34734</v>
      </c>
      <c r="F24" s="56" t="str">
        <f t="shared" ca="1" si="0"/>
        <v>22Years,3Months,22Days</v>
      </c>
      <c r="G24" s="7" t="s">
        <v>27</v>
      </c>
      <c r="H24" s="51" t="s">
        <v>119</v>
      </c>
      <c r="I24" s="30" t="s">
        <v>36</v>
      </c>
      <c r="J24" s="4">
        <v>600</v>
      </c>
      <c r="K24" s="4">
        <v>366</v>
      </c>
      <c r="L24" s="7">
        <f t="shared" si="1"/>
        <v>61</v>
      </c>
      <c r="M24" s="9">
        <f t="shared" si="2"/>
        <v>12.200000000000001</v>
      </c>
      <c r="N24" s="4">
        <v>650</v>
      </c>
      <c r="O24" s="4">
        <v>385</v>
      </c>
      <c r="P24" s="7">
        <f t="shared" si="3"/>
        <v>59.230769230769234</v>
      </c>
      <c r="Q24" s="9">
        <f t="shared" si="4"/>
        <v>17.76923076923077</v>
      </c>
      <c r="R24" s="4">
        <v>1000</v>
      </c>
      <c r="S24" s="4">
        <v>704</v>
      </c>
      <c r="T24" s="7">
        <f t="shared" si="5"/>
        <v>70.399999999999991</v>
      </c>
      <c r="U24" s="9">
        <f t="shared" si="6"/>
        <v>35.199999999999996</v>
      </c>
      <c r="V24" s="9">
        <f t="shared" si="7"/>
        <v>65.169230769230765</v>
      </c>
      <c r="W24" s="11"/>
      <c r="X24" s="7">
        <f t="shared" si="8"/>
        <v>0</v>
      </c>
      <c r="Y24" s="10">
        <f>SUM(V24+X24)</f>
        <v>65.169230769230765</v>
      </c>
      <c r="Z24" s="8"/>
    </row>
    <row r="25" spans="1:26" s="12" customFormat="1" ht="28.5">
      <c r="A25" s="4">
        <v>22</v>
      </c>
      <c r="B25" s="4">
        <v>36</v>
      </c>
      <c r="C25" s="5" t="s">
        <v>182</v>
      </c>
      <c r="D25" s="4" t="s">
        <v>103</v>
      </c>
      <c r="E25" s="6">
        <v>35215</v>
      </c>
      <c r="F25" s="56" t="str">
        <f t="shared" ca="1" si="0"/>
        <v>20Years,11Months,27Days</v>
      </c>
      <c r="G25" s="4" t="s">
        <v>24</v>
      </c>
      <c r="H25" s="50" t="s">
        <v>111</v>
      </c>
      <c r="I25" s="30" t="s">
        <v>36</v>
      </c>
      <c r="J25" s="4">
        <v>600</v>
      </c>
      <c r="K25" s="4">
        <v>438</v>
      </c>
      <c r="L25" s="7">
        <f t="shared" si="1"/>
        <v>73</v>
      </c>
      <c r="M25" s="9">
        <f t="shared" si="2"/>
        <v>14.600000000000001</v>
      </c>
      <c r="N25" s="4">
        <v>600</v>
      </c>
      <c r="O25" s="4">
        <v>341</v>
      </c>
      <c r="P25" s="7">
        <f t="shared" si="3"/>
        <v>56.833333333333336</v>
      </c>
      <c r="Q25" s="9">
        <f t="shared" si="4"/>
        <v>17.05</v>
      </c>
      <c r="R25" s="4">
        <v>1000</v>
      </c>
      <c r="S25" s="4">
        <v>669</v>
      </c>
      <c r="T25" s="7">
        <f t="shared" si="5"/>
        <v>66.900000000000006</v>
      </c>
      <c r="U25" s="9">
        <f t="shared" si="6"/>
        <v>33.450000000000003</v>
      </c>
      <c r="V25" s="9">
        <f t="shared" si="7"/>
        <v>65.100000000000009</v>
      </c>
      <c r="W25" s="11"/>
      <c r="X25" s="7">
        <f t="shared" si="8"/>
        <v>0</v>
      </c>
      <c r="Y25" s="10">
        <f>SUM(V25+X25)</f>
        <v>65.100000000000009</v>
      </c>
      <c r="Z25" s="8" t="s">
        <v>92</v>
      </c>
    </row>
    <row r="26" spans="1:26" s="12" customFormat="1" ht="28.5">
      <c r="A26" s="4">
        <v>23</v>
      </c>
      <c r="B26" s="4">
        <v>60</v>
      </c>
      <c r="C26" s="5" t="s">
        <v>153</v>
      </c>
      <c r="D26" s="4" t="s">
        <v>88</v>
      </c>
      <c r="E26" s="6">
        <v>33768</v>
      </c>
      <c r="F26" s="56" t="str">
        <f t="shared" ca="1" si="0"/>
        <v>24Years,11Months,13Days</v>
      </c>
      <c r="G26" s="7" t="s">
        <v>27</v>
      </c>
      <c r="H26" s="51" t="s">
        <v>154</v>
      </c>
      <c r="I26" s="30" t="s">
        <v>36</v>
      </c>
      <c r="J26" s="4">
        <v>750</v>
      </c>
      <c r="K26" s="4">
        <v>460</v>
      </c>
      <c r="L26" s="7">
        <f t="shared" si="1"/>
        <v>61.333333333333329</v>
      </c>
      <c r="M26" s="9">
        <f t="shared" si="2"/>
        <v>12.266666666666666</v>
      </c>
      <c r="N26" s="4">
        <v>600</v>
      </c>
      <c r="O26" s="4">
        <v>410</v>
      </c>
      <c r="P26" s="7">
        <f t="shared" si="3"/>
        <v>68.333333333333329</v>
      </c>
      <c r="Q26" s="9">
        <f t="shared" si="4"/>
        <v>20.499999999999996</v>
      </c>
      <c r="R26" s="4">
        <v>1000</v>
      </c>
      <c r="S26" s="4">
        <v>644</v>
      </c>
      <c r="T26" s="7">
        <f t="shared" si="5"/>
        <v>64.400000000000006</v>
      </c>
      <c r="U26" s="9">
        <f t="shared" si="6"/>
        <v>32.200000000000003</v>
      </c>
      <c r="V26" s="9">
        <f t="shared" si="7"/>
        <v>64.966666666666669</v>
      </c>
      <c r="W26" s="11"/>
      <c r="X26" s="7">
        <f t="shared" si="8"/>
        <v>0</v>
      </c>
      <c r="Y26" s="10">
        <f>SUM(V26+X26)</f>
        <v>64.966666666666669</v>
      </c>
      <c r="Z26" s="8"/>
    </row>
    <row r="27" spans="1:26" s="12" customFormat="1" ht="28.5">
      <c r="A27" s="4">
        <v>24</v>
      </c>
      <c r="B27" s="4">
        <v>70</v>
      </c>
      <c r="C27" s="5" t="s">
        <v>171</v>
      </c>
      <c r="D27" s="4" t="s">
        <v>103</v>
      </c>
      <c r="E27" s="6">
        <v>33792</v>
      </c>
      <c r="F27" s="56" t="str">
        <f t="shared" ca="1" si="0"/>
        <v>24Years,10Months,19Days</v>
      </c>
      <c r="G27" s="7" t="s">
        <v>25</v>
      </c>
      <c r="H27" s="51" t="s">
        <v>172</v>
      </c>
      <c r="I27" s="30" t="s">
        <v>36</v>
      </c>
      <c r="J27" s="4">
        <v>750</v>
      </c>
      <c r="K27" s="4">
        <v>573</v>
      </c>
      <c r="L27" s="7">
        <f t="shared" si="1"/>
        <v>76.400000000000006</v>
      </c>
      <c r="M27" s="9">
        <f t="shared" si="2"/>
        <v>15.280000000000001</v>
      </c>
      <c r="N27" s="4">
        <v>600</v>
      </c>
      <c r="O27" s="4">
        <v>326</v>
      </c>
      <c r="P27" s="7">
        <f t="shared" si="3"/>
        <v>54.333333333333336</v>
      </c>
      <c r="Q27" s="9">
        <f t="shared" si="4"/>
        <v>16.3</v>
      </c>
      <c r="R27" s="4">
        <v>1000</v>
      </c>
      <c r="S27" s="4">
        <v>666</v>
      </c>
      <c r="T27" s="7">
        <f t="shared" si="5"/>
        <v>66.600000000000009</v>
      </c>
      <c r="U27" s="9">
        <f t="shared" si="6"/>
        <v>33.300000000000004</v>
      </c>
      <c r="V27" s="9">
        <f t="shared" si="7"/>
        <v>64.88000000000001</v>
      </c>
      <c r="W27" s="11"/>
      <c r="X27" s="7">
        <f t="shared" si="8"/>
        <v>0</v>
      </c>
      <c r="Y27" s="10">
        <f>SUM(V27+X27)</f>
        <v>64.88000000000001</v>
      </c>
      <c r="Z27" s="8"/>
    </row>
    <row r="28" spans="1:26" s="12" customFormat="1" ht="28.5">
      <c r="A28" s="4">
        <v>25</v>
      </c>
      <c r="B28" s="4">
        <v>10</v>
      </c>
      <c r="C28" s="5" t="s">
        <v>57</v>
      </c>
      <c r="D28" s="4" t="s">
        <v>55</v>
      </c>
      <c r="E28" s="6">
        <v>33059</v>
      </c>
      <c r="F28" s="56" t="str">
        <f t="shared" ca="1" si="0"/>
        <v>26Years,10Months,21Days</v>
      </c>
      <c r="G28" s="4" t="s">
        <v>25</v>
      </c>
      <c r="H28" s="50" t="s">
        <v>58</v>
      </c>
      <c r="I28" s="30" t="s">
        <v>36</v>
      </c>
      <c r="J28" s="4">
        <v>650</v>
      </c>
      <c r="K28" s="4">
        <v>358</v>
      </c>
      <c r="L28" s="7">
        <f t="shared" si="1"/>
        <v>55.07692307692308</v>
      </c>
      <c r="M28" s="9">
        <f t="shared" si="2"/>
        <v>11.015384615384617</v>
      </c>
      <c r="N28" s="4">
        <v>600</v>
      </c>
      <c r="O28" s="4">
        <v>388</v>
      </c>
      <c r="P28" s="7">
        <f t="shared" si="3"/>
        <v>64.666666666666657</v>
      </c>
      <c r="Q28" s="9">
        <f t="shared" si="4"/>
        <v>19.399999999999995</v>
      </c>
      <c r="R28" s="4">
        <v>1000</v>
      </c>
      <c r="S28" s="4">
        <v>689</v>
      </c>
      <c r="T28" s="7">
        <f t="shared" si="5"/>
        <v>68.899999999999991</v>
      </c>
      <c r="U28" s="9">
        <f t="shared" si="6"/>
        <v>34.449999999999996</v>
      </c>
      <c r="V28" s="9">
        <f t="shared" si="7"/>
        <v>64.865384615384613</v>
      </c>
      <c r="W28" s="13"/>
      <c r="X28" s="7">
        <f t="shared" si="8"/>
        <v>0</v>
      </c>
      <c r="Y28" s="10">
        <f>SUM(V28+X28)</f>
        <v>64.865384615384613</v>
      </c>
      <c r="Z28" s="8"/>
    </row>
    <row r="29" spans="1:26" s="12" customFormat="1" ht="28.5">
      <c r="A29" s="4">
        <v>26</v>
      </c>
      <c r="B29" s="4">
        <v>23</v>
      </c>
      <c r="C29" s="5" t="s">
        <v>83</v>
      </c>
      <c r="D29" s="4" t="s">
        <v>78</v>
      </c>
      <c r="E29" s="6">
        <v>35042</v>
      </c>
      <c r="F29" s="56" t="str">
        <f t="shared" ca="1" si="0"/>
        <v>21Years,5Months,17Days</v>
      </c>
      <c r="G29" s="7" t="s">
        <v>27</v>
      </c>
      <c r="H29" s="51" t="s">
        <v>84</v>
      </c>
      <c r="I29" s="30" t="s">
        <v>36</v>
      </c>
      <c r="J29" s="4">
        <v>600</v>
      </c>
      <c r="K29" s="4">
        <v>419</v>
      </c>
      <c r="L29" s="7">
        <f t="shared" si="1"/>
        <v>69.833333333333343</v>
      </c>
      <c r="M29" s="9">
        <f t="shared" si="2"/>
        <v>13.966666666666669</v>
      </c>
      <c r="N29" s="4">
        <v>600</v>
      </c>
      <c r="O29" s="4">
        <v>330</v>
      </c>
      <c r="P29" s="7">
        <f t="shared" si="3"/>
        <v>55.000000000000007</v>
      </c>
      <c r="Q29" s="9">
        <f t="shared" si="4"/>
        <v>16.5</v>
      </c>
      <c r="R29" s="4">
        <v>1000</v>
      </c>
      <c r="S29" s="4">
        <v>684</v>
      </c>
      <c r="T29" s="7">
        <f t="shared" si="5"/>
        <v>68.400000000000006</v>
      </c>
      <c r="U29" s="9">
        <f t="shared" si="6"/>
        <v>34.200000000000003</v>
      </c>
      <c r="V29" s="9">
        <f t="shared" si="7"/>
        <v>64.666666666666671</v>
      </c>
      <c r="W29" s="11"/>
      <c r="X29" s="7">
        <f t="shared" si="8"/>
        <v>0</v>
      </c>
      <c r="Y29" s="10">
        <f>SUM(V29+X29)</f>
        <v>64.666666666666671</v>
      </c>
      <c r="Z29" s="8"/>
    </row>
    <row r="30" spans="1:26" s="12" customFormat="1" ht="28.5">
      <c r="A30" s="4">
        <v>27</v>
      </c>
      <c r="B30" s="4">
        <v>58</v>
      </c>
      <c r="C30" s="15" t="s">
        <v>150</v>
      </c>
      <c r="D30" s="14" t="s">
        <v>88</v>
      </c>
      <c r="E30" s="16">
        <v>34062</v>
      </c>
      <c r="F30" s="57" t="str">
        <f t="shared" ca="1" si="0"/>
        <v>24Years,1Months,23Days</v>
      </c>
      <c r="G30" s="17" t="s">
        <v>25</v>
      </c>
      <c r="H30" s="52" t="s">
        <v>151</v>
      </c>
      <c r="I30" s="30" t="s">
        <v>36</v>
      </c>
      <c r="J30" s="14">
        <v>800</v>
      </c>
      <c r="K30" s="14">
        <v>361</v>
      </c>
      <c r="L30" s="17">
        <f t="shared" si="1"/>
        <v>45.125</v>
      </c>
      <c r="M30" s="19">
        <f t="shared" si="2"/>
        <v>9.0250000000000004</v>
      </c>
      <c r="N30" s="14">
        <v>600</v>
      </c>
      <c r="O30" s="14">
        <v>399</v>
      </c>
      <c r="P30" s="17">
        <f t="shared" si="3"/>
        <v>66.5</v>
      </c>
      <c r="Q30" s="19">
        <f t="shared" si="4"/>
        <v>19.95</v>
      </c>
      <c r="R30" s="4">
        <v>1000</v>
      </c>
      <c r="S30" s="14">
        <v>699</v>
      </c>
      <c r="T30" s="17">
        <f t="shared" si="5"/>
        <v>69.899999999999991</v>
      </c>
      <c r="U30" s="19">
        <f t="shared" si="6"/>
        <v>34.949999999999996</v>
      </c>
      <c r="V30" s="19">
        <f t="shared" si="7"/>
        <v>63.924999999999997</v>
      </c>
      <c r="W30" s="21"/>
      <c r="X30" s="7">
        <f t="shared" si="8"/>
        <v>0</v>
      </c>
      <c r="Y30" s="10">
        <f>SUM(V30+X30)</f>
        <v>63.924999999999997</v>
      </c>
      <c r="Z30" s="18"/>
    </row>
    <row r="31" spans="1:26" s="12" customFormat="1" ht="28.5">
      <c r="A31" s="4">
        <v>28</v>
      </c>
      <c r="B31" s="4">
        <v>62</v>
      </c>
      <c r="C31" s="5" t="s">
        <v>191</v>
      </c>
      <c r="D31" s="4" t="s">
        <v>78</v>
      </c>
      <c r="E31" s="6">
        <v>33768</v>
      </c>
      <c r="F31" s="56" t="str">
        <f t="shared" ca="1" si="0"/>
        <v>24Years,11Months,13Days</v>
      </c>
      <c r="G31" s="4" t="s">
        <v>24</v>
      </c>
      <c r="H31" s="50" t="s">
        <v>157</v>
      </c>
      <c r="I31" s="30" t="s">
        <v>36</v>
      </c>
      <c r="J31" s="4">
        <v>750</v>
      </c>
      <c r="K31" s="4">
        <v>472</v>
      </c>
      <c r="L31" s="7">
        <f t="shared" si="1"/>
        <v>62.93333333333333</v>
      </c>
      <c r="M31" s="9">
        <f t="shared" si="2"/>
        <v>12.586666666666666</v>
      </c>
      <c r="N31" s="4">
        <v>600</v>
      </c>
      <c r="O31" s="4">
        <v>343</v>
      </c>
      <c r="P31" s="7">
        <f t="shared" si="3"/>
        <v>57.166666666666664</v>
      </c>
      <c r="Q31" s="9">
        <f t="shared" si="4"/>
        <v>17.149999999999999</v>
      </c>
      <c r="R31" s="4">
        <v>1000</v>
      </c>
      <c r="S31" s="4">
        <v>673</v>
      </c>
      <c r="T31" s="7">
        <f t="shared" si="5"/>
        <v>67.300000000000011</v>
      </c>
      <c r="U31" s="9">
        <f t="shared" si="6"/>
        <v>33.650000000000006</v>
      </c>
      <c r="V31" s="9">
        <f t="shared" si="7"/>
        <v>63.38666666666667</v>
      </c>
      <c r="W31" s="11"/>
      <c r="X31" s="7">
        <f t="shared" si="8"/>
        <v>0</v>
      </c>
      <c r="Y31" s="10">
        <f>SUM(V31+X31)</f>
        <v>63.38666666666667</v>
      </c>
      <c r="Z31" s="8" t="s">
        <v>92</v>
      </c>
    </row>
    <row r="32" spans="1:26" s="12" customFormat="1" ht="28.5">
      <c r="A32" s="4">
        <v>29</v>
      </c>
      <c r="B32" s="4">
        <v>24</v>
      </c>
      <c r="C32" s="5" t="s">
        <v>85</v>
      </c>
      <c r="D32" s="14" t="s">
        <v>78</v>
      </c>
      <c r="E32" s="6">
        <v>31144</v>
      </c>
      <c r="F32" s="56" t="str">
        <f t="shared" ca="1" si="0"/>
        <v>32Years,1Months,19Days</v>
      </c>
      <c r="G32" s="4" t="s">
        <v>25</v>
      </c>
      <c r="H32" s="50" t="s">
        <v>86</v>
      </c>
      <c r="I32" s="30" t="s">
        <v>36</v>
      </c>
      <c r="J32" s="4">
        <v>750</v>
      </c>
      <c r="K32" s="4">
        <v>333</v>
      </c>
      <c r="L32" s="7">
        <f t="shared" si="1"/>
        <v>44.4</v>
      </c>
      <c r="M32" s="9">
        <f t="shared" si="2"/>
        <v>8.8800000000000008</v>
      </c>
      <c r="N32" s="4">
        <v>650</v>
      </c>
      <c r="O32" s="4">
        <v>446</v>
      </c>
      <c r="P32" s="7">
        <f t="shared" si="3"/>
        <v>68.615384615384613</v>
      </c>
      <c r="Q32" s="9">
        <f t="shared" si="4"/>
        <v>20.584615384615383</v>
      </c>
      <c r="R32" s="4">
        <v>1000</v>
      </c>
      <c r="S32" s="4">
        <v>677</v>
      </c>
      <c r="T32" s="7">
        <f t="shared" si="5"/>
        <v>67.7</v>
      </c>
      <c r="U32" s="9">
        <f t="shared" si="6"/>
        <v>33.85</v>
      </c>
      <c r="V32" s="9">
        <f t="shared" si="7"/>
        <v>63.314615384615387</v>
      </c>
      <c r="W32" s="11"/>
      <c r="X32" s="7">
        <f t="shared" si="8"/>
        <v>0</v>
      </c>
      <c r="Y32" s="10">
        <f>SUM(V32+X32)</f>
        <v>63.314615384615387</v>
      </c>
      <c r="Z32" s="8"/>
    </row>
    <row r="33" spans="1:27" s="12" customFormat="1" ht="28.5">
      <c r="A33" s="4">
        <v>30</v>
      </c>
      <c r="B33" s="4">
        <v>48</v>
      </c>
      <c r="C33" s="5" t="s">
        <v>129</v>
      </c>
      <c r="D33" s="4" t="s">
        <v>103</v>
      </c>
      <c r="E33" s="6">
        <v>29051</v>
      </c>
      <c r="F33" s="56" t="str">
        <f t="shared" ca="1" si="0"/>
        <v>37Years,10Months,11Days</v>
      </c>
      <c r="G33" s="7" t="s">
        <v>25</v>
      </c>
      <c r="H33" s="51" t="s">
        <v>130</v>
      </c>
      <c r="I33" s="30" t="s">
        <v>36</v>
      </c>
      <c r="J33" s="4">
        <v>750</v>
      </c>
      <c r="K33" s="4">
        <v>484</v>
      </c>
      <c r="L33" s="7">
        <f t="shared" si="1"/>
        <v>64.533333333333331</v>
      </c>
      <c r="M33" s="9">
        <f t="shared" si="2"/>
        <v>12.906666666666666</v>
      </c>
      <c r="N33" s="4">
        <v>900</v>
      </c>
      <c r="O33" s="4">
        <v>441</v>
      </c>
      <c r="P33" s="7">
        <f t="shared" si="3"/>
        <v>49</v>
      </c>
      <c r="Q33" s="9">
        <f t="shared" si="4"/>
        <v>14.7</v>
      </c>
      <c r="R33" s="4">
        <v>1000</v>
      </c>
      <c r="S33" s="4">
        <v>650</v>
      </c>
      <c r="T33" s="7">
        <f t="shared" si="5"/>
        <v>65</v>
      </c>
      <c r="U33" s="9">
        <f t="shared" si="6"/>
        <v>32.5</v>
      </c>
      <c r="V33" s="9">
        <f t="shared" si="7"/>
        <v>60.106666666666669</v>
      </c>
      <c r="W33" s="11" t="s">
        <v>187</v>
      </c>
      <c r="X33" s="7">
        <f t="shared" si="8"/>
        <v>3.0053333333333336</v>
      </c>
      <c r="Y33" s="10">
        <f>SUM(V33+X33)</f>
        <v>63.112000000000002</v>
      </c>
      <c r="Z33" s="8"/>
    </row>
    <row r="34" spans="1:27" s="12" customFormat="1" ht="28.5">
      <c r="A34" s="4">
        <v>31</v>
      </c>
      <c r="B34" s="4">
        <v>31</v>
      </c>
      <c r="C34" s="5" t="s">
        <v>99</v>
      </c>
      <c r="D34" s="4" t="s">
        <v>100</v>
      </c>
      <c r="E34" s="6">
        <v>35191</v>
      </c>
      <c r="F34" s="56" t="str">
        <f t="shared" ca="1" si="0"/>
        <v>21Years,0Months,20Days</v>
      </c>
      <c r="G34" s="7" t="s">
        <v>25</v>
      </c>
      <c r="H34" s="51" t="s">
        <v>101</v>
      </c>
      <c r="I34" s="30" t="s">
        <v>36</v>
      </c>
      <c r="J34" s="4">
        <v>600</v>
      </c>
      <c r="K34" s="4">
        <v>355</v>
      </c>
      <c r="L34" s="7">
        <f t="shared" si="1"/>
        <v>59.166666666666664</v>
      </c>
      <c r="M34" s="9">
        <f t="shared" si="2"/>
        <v>11.833333333333334</v>
      </c>
      <c r="N34" s="4">
        <v>650</v>
      </c>
      <c r="O34" s="4">
        <v>428</v>
      </c>
      <c r="P34" s="7">
        <f t="shared" si="3"/>
        <v>65.84615384615384</v>
      </c>
      <c r="Q34" s="9">
        <f t="shared" si="4"/>
        <v>19.753846153846151</v>
      </c>
      <c r="R34" s="4">
        <v>1000</v>
      </c>
      <c r="S34" s="4">
        <v>626</v>
      </c>
      <c r="T34" s="7">
        <f t="shared" si="5"/>
        <v>62.6</v>
      </c>
      <c r="U34" s="9">
        <f t="shared" si="6"/>
        <v>31.3</v>
      </c>
      <c r="V34" s="9">
        <f t="shared" si="7"/>
        <v>62.88717948717948</v>
      </c>
      <c r="W34" s="11"/>
      <c r="X34" s="7">
        <f t="shared" si="8"/>
        <v>0</v>
      </c>
      <c r="Y34" s="10">
        <f>SUM(V34+X34)</f>
        <v>62.88717948717948</v>
      </c>
      <c r="Z34" s="8"/>
    </row>
    <row r="35" spans="1:27" s="12" customFormat="1" ht="28.5">
      <c r="A35" s="4">
        <v>32</v>
      </c>
      <c r="B35" s="4">
        <v>59</v>
      </c>
      <c r="C35" s="5" t="s">
        <v>190</v>
      </c>
      <c r="D35" s="4" t="s">
        <v>88</v>
      </c>
      <c r="E35" s="6">
        <v>34878</v>
      </c>
      <c r="F35" s="56" t="str">
        <f t="shared" ca="1" si="0"/>
        <v>21Years,10Months,29Days</v>
      </c>
      <c r="G35" s="7" t="s">
        <v>23</v>
      </c>
      <c r="H35" s="51" t="s">
        <v>152</v>
      </c>
      <c r="I35" s="30" t="s">
        <v>36</v>
      </c>
      <c r="J35" s="4">
        <v>600</v>
      </c>
      <c r="K35" s="4">
        <v>388</v>
      </c>
      <c r="L35" s="7">
        <f t="shared" si="1"/>
        <v>64.666666666666657</v>
      </c>
      <c r="M35" s="9">
        <f t="shared" si="2"/>
        <v>12.933333333333332</v>
      </c>
      <c r="N35" s="4">
        <v>600</v>
      </c>
      <c r="O35" s="4">
        <v>325</v>
      </c>
      <c r="P35" s="7">
        <f t="shared" si="3"/>
        <v>54.166666666666664</v>
      </c>
      <c r="Q35" s="9">
        <f t="shared" si="4"/>
        <v>16.25</v>
      </c>
      <c r="R35" s="4">
        <v>1000</v>
      </c>
      <c r="S35" s="4">
        <v>671</v>
      </c>
      <c r="T35" s="7">
        <f t="shared" si="5"/>
        <v>67.100000000000009</v>
      </c>
      <c r="U35" s="9">
        <f t="shared" si="6"/>
        <v>33.550000000000004</v>
      </c>
      <c r="V35" s="9">
        <f t="shared" si="7"/>
        <v>62.733333333333334</v>
      </c>
      <c r="W35" s="11"/>
      <c r="X35" s="7">
        <f t="shared" si="8"/>
        <v>0</v>
      </c>
      <c r="Y35" s="10">
        <f>SUM(V35+X35)</f>
        <v>62.733333333333334</v>
      </c>
      <c r="Z35" s="8"/>
    </row>
    <row r="36" spans="1:27" s="12" customFormat="1" ht="28.5">
      <c r="A36" s="4">
        <v>33</v>
      </c>
      <c r="B36" s="4">
        <v>42</v>
      </c>
      <c r="C36" s="5" t="s">
        <v>183</v>
      </c>
      <c r="D36" s="4" t="s">
        <v>103</v>
      </c>
      <c r="E36" s="6">
        <v>33626</v>
      </c>
      <c r="F36" s="56" t="str">
        <f t="shared" ref="F36:F67" ca="1" si="9">DATEDIF(E36,TODAY(),"Y")&amp;"Years,"&amp; DATEDIF(E36,TODAY(),"YM")&amp;"Months,"&amp; DATEDIF(E36,TODAY(),"MD") &amp; "Days"</f>
        <v>25Years,4Months,3Days</v>
      </c>
      <c r="G36" s="7" t="s">
        <v>25</v>
      </c>
      <c r="H36" s="51" t="s">
        <v>122</v>
      </c>
      <c r="I36" s="30" t="s">
        <v>36</v>
      </c>
      <c r="J36" s="4">
        <v>750</v>
      </c>
      <c r="K36" s="4">
        <v>426</v>
      </c>
      <c r="L36" s="7">
        <f t="shared" ref="L36:L67" si="10">SUM(K36/J36*100)</f>
        <v>56.8</v>
      </c>
      <c r="M36" s="9">
        <f t="shared" ref="M36:M67" si="11">SUM(L36)*20%</f>
        <v>11.36</v>
      </c>
      <c r="N36" s="4">
        <v>600</v>
      </c>
      <c r="O36" s="4">
        <v>342</v>
      </c>
      <c r="P36" s="7">
        <f t="shared" ref="P36:P67" si="12">SUM(O36/N36*100)</f>
        <v>56.999999999999993</v>
      </c>
      <c r="Q36" s="9">
        <f t="shared" ref="Q36:Q67" si="13">SUM(P36)*30%</f>
        <v>17.099999999999998</v>
      </c>
      <c r="R36" s="4">
        <v>1000</v>
      </c>
      <c r="S36" s="4">
        <v>682</v>
      </c>
      <c r="T36" s="7">
        <f t="shared" ref="T36:T67" si="14">SUM(S36/R36*100)</f>
        <v>68.2</v>
      </c>
      <c r="U36" s="9">
        <f t="shared" ref="U36:U67" si="15">SUM(T36)*50%</f>
        <v>34.1</v>
      </c>
      <c r="V36" s="9">
        <f t="shared" ref="V36:V67" si="16">SUM(M36,Q36,U36)</f>
        <v>62.56</v>
      </c>
      <c r="W36" s="11"/>
      <c r="X36" s="7">
        <f t="shared" ref="X36:X67" si="17">SUM((V36*1%))*W36</f>
        <v>0</v>
      </c>
      <c r="Y36" s="10">
        <f>SUM(V36+X36)</f>
        <v>62.56</v>
      </c>
      <c r="Z36" s="8"/>
    </row>
    <row r="37" spans="1:27" s="12" customFormat="1" ht="28.5">
      <c r="A37" s="4">
        <v>34</v>
      </c>
      <c r="B37" s="4">
        <v>29</v>
      </c>
      <c r="C37" s="5" t="s">
        <v>180</v>
      </c>
      <c r="D37" s="4" t="s">
        <v>88</v>
      </c>
      <c r="E37" s="6">
        <v>31666</v>
      </c>
      <c r="F37" s="56" t="str">
        <f t="shared" ca="1" si="9"/>
        <v>30Years,8Months,15Days</v>
      </c>
      <c r="G37" s="7" t="s">
        <v>23</v>
      </c>
      <c r="H37" s="51" t="s">
        <v>97</v>
      </c>
      <c r="I37" s="30" t="s">
        <v>36</v>
      </c>
      <c r="J37" s="4">
        <v>750</v>
      </c>
      <c r="K37" s="4">
        <v>394</v>
      </c>
      <c r="L37" s="7">
        <f t="shared" si="10"/>
        <v>52.533333333333331</v>
      </c>
      <c r="M37" s="9">
        <f t="shared" si="11"/>
        <v>10.506666666666668</v>
      </c>
      <c r="N37" s="4">
        <v>900</v>
      </c>
      <c r="O37" s="4">
        <v>540</v>
      </c>
      <c r="P37" s="7">
        <f t="shared" si="12"/>
        <v>60</v>
      </c>
      <c r="Q37" s="9">
        <f t="shared" si="13"/>
        <v>18</v>
      </c>
      <c r="R37" s="4">
        <v>1000</v>
      </c>
      <c r="S37" s="4">
        <v>680</v>
      </c>
      <c r="T37" s="7">
        <f t="shared" si="14"/>
        <v>68</v>
      </c>
      <c r="U37" s="9">
        <f t="shared" si="15"/>
        <v>34</v>
      </c>
      <c r="V37" s="9">
        <f t="shared" si="16"/>
        <v>62.506666666666668</v>
      </c>
      <c r="W37" s="11"/>
      <c r="X37" s="7">
        <f t="shared" si="17"/>
        <v>0</v>
      </c>
      <c r="Y37" s="10">
        <f>SUM(V37+X37)</f>
        <v>62.506666666666668</v>
      </c>
      <c r="Z37" s="8"/>
    </row>
    <row r="38" spans="1:27" s="12" customFormat="1" ht="28.5">
      <c r="A38" s="4">
        <v>35</v>
      </c>
      <c r="B38" s="4">
        <v>8</v>
      </c>
      <c r="C38" s="5" t="s">
        <v>52</v>
      </c>
      <c r="D38" s="14" t="s">
        <v>47</v>
      </c>
      <c r="E38" s="6">
        <v>34030</v>
      </c>
      <c r="F38" s="56" t="str">
        <f t="shared" ca="1" si="9"/>
        <v>24Years,2Months,24Days</v>
      </c>
      <c r="G38" s="7" t="s">
        <v>23</v>
      </c>
      <c r="H38" s="51" t="s">
        <v>177</v>
      </c>
      <c r="I38" s="30" t="s">
        <v>36</v>
      </c>
      <c r="J38" s="4">
        <v>600</v>
      </c>
      <c r="K38" s="4">
        <v>404</v>
      </c>
      <c r="L38" s="7">
        <f t="shared" si="10"/>
        <v>67.333333333333329</v>
      </c>
      <c r="M38" s="9">
        <f t="shared" si="11"/>
        <v>13.466666666666667</v>
      </c>
      <c r="N38" s="4">
        <v>600</v>
      </c>
      <c r="O38" s="4">
        <v>331</v>
      </c>
      <c r="P38" s="7">
        <f t="shared" si="12"/>
        <v>55.166666666666664</v>
      </c>
      <c r="Q38" s="9">
        <f t="shared" si="13"/>
        <v>16.549999999999997</v>
      </c>
      <c r="R38" s="4">
        <v>1000</v>
      </c>
      <c r="S38" s="4">
        <v>642</v>
      </c>
      <c r="T38" s="7">
        <f t="shared" si="14"/>
        <v>64.2</v>
      </c>
      <c r="U38" s="9">
        <f t="shared" si="15"/>
        <v>32.1</v>
      </c>
      <c r="V38" s="9">
        <f t="shared" si="16"/>
        <v>62.116666666666667</v>
      </c>
      <c r="W38" s="11"/>
      <c r="X38" s="4">
        <f t="shared" si="17"/>
        <v>0</v>
      </c>
      <c r="Y38" s="10">
        <f>SUM(V38+X38)</f>
        <v>62.116666666666667</v>
      </c>
      <c r="Z38" s="8" t="s">
        <v>53</v>
      </c>
    </row>
    <row r="39" spans="1:27" s="12" customFormat="1" ht="28.5">
      <c r="A39" s="4">
        <v>36</v>
      </c>
      <c r="B39" s="4">
        <v>47</v>
      </c>
      <c r="C39" s="5" t="s">
        <v>128</v>
      </c>
      <c r="D39" s="4" t="s">
        <v>103</v>
      </c>
      <c r="E39" s="6">
        <v>34172</v>
      </c>
      <c r="F39" s="56" t="str">
        <f t="shared" ca="1" si="9"/>
        <v>23Years,10Months,4Days</v>
      </c>
      <c r="G39" s="4" t="s">
        <v>23</v>
      </c>
      <c r="H39" s="50" t="s">
        <v>186</v>
      </c>
      <c r="I39" s="30" t="s">
        <v>36</v>
      </c>
      <c r="J39" s="4">
        <v>800</v>
      </c>
      <c r="K39" s="4">
        <v>410</v>
      </c>
      <c r="L39" s="7">
        <f t="shared" si="10"/>
        <v>51.249999999999993</v>
      </c>
      <c r="M39" s="9">
        <f t="shared" si="11"/>
        <v>10.25</v>
      </c>
      <c r="N39" s="4">
        <v>600</v>
      </c>
      <c r="O39" s="4">
        <v>360</v>
      </c>
      <c r="P39" s="7">
        <f t="shared" si="12"/>
        <v>60</v>
      </c>
      <c r="Q39" s="9">
        <f t="shared" si="13"/>
        <v>18</v>
      </c>
      <c r="R39" s="4">
        <v>1000</v>
      </c>
      <c r="S39" s="4">
        <v>665</v>
      </c>
      <c r="T39" s="7">
        <f t="shared" si="14"/>
        <v>66.5</v>
      </c>
      <c r="U39" s="9">
        <f t="shared" si="15"/>
        <v>33.25</v>
      </c>
      <c r="V39" s="9">
        <f t="shared" si="16"/>
        <v>61.5</v>
      </c>
      <c r="W39" s="11" t="s">
        <v>28</v>
      </c>
      <c r="X39" s="7">
        <f t="shared" si="17"/>
        <v>0.61499999999999999</v>
      </c>
      <c r="Y39" s="20">
        <f>SUM(V39+X39)</f>
        <v>62.115000000000002</v>
      </c>
      <c r="Z39" s="8" t="s">
        <v>201</v>
      </c>
    </row>
    <row r="40" spans="1:27" s="12" customFormat="1" ht="28.5">
      <c r="A40" s="4">
        <v>37</v>
      </c>
      <c r="B40" s="4">
        <v>17</v>
      </c>
      <c r="C40" s="5" t="s">
        <v>71</v>
      </c>
      <c r="D40" s="4" t="s">
        <v>62</v>
      </c>
      <c r="E40" s="6">
        <v>32933</v>
      </c>
      <c r="F40" s="56" t="str">
        <f t="shared" ca="1" si="9"/>
        <v>27Years,2Months,25Days</v>
      </c>
      <c r="G40" s="7" t="s">
        <v>23</v>
      </c>
      <c r="H40" s="51"/>
      <c r="I40" s="30"/>
      <c r="J40" s="4">
        <v>750</v>
      </c>
      <c r="K40" s="4">
        <v>391</v>
      </c>
      <c r="L40" s="7">
        <f t="shared" si="10"/>
        <v>52.133333333333333</v>
      </c>
      <c r="M40" s="9">
        <f t="shared" si="11"/>
        <v>10.426666666666668</v>
      </c>
      <c r="N40" s="4">
        <v>900</v>
      </c>
      <c r="O40" s="4">
        <v>396</v>
      </c>
      <c r="P40" s="7">
        <f t="shared" si="12"/>
        <v>44</v>
      </c>
      <c r="Q40" s="9">
        <f t="shared" si="13"/>
        <v>13.2</v>
      </c>
      <c r="R40" s="4">
        <v>600</v>
      </c>
      <c r="S40" s="4">
        <v>458</v>
      </c>
      <c r="T40" s="7">
        <f t="shared" si="14"/>
        <v>76.333333333333329</v>
      </c>
      <c r="U40" s="9">
        <f t="shared" si="15"/>
        <v>38.166666666666664</v>
      </c>
      <c r="V40" s="9">
        <f t="shared" si="16"/>
        <v>61.793333333333329</v>
      </c>
      <c r="W40" s="11"/>
      <c r="X40" s="7">
        <f t="shared" si="17"/>
        <v>0</v>
      </c>
      <c r="Y40" s="10">
        <f>SUM(V40+X40)</f>
        <v>61.793333333333329</v>
      </c>
      <c r="Z40" s="8" t="s">
        <v>72</v>
      </c>
    </row>
    <row r="41" spans="1:27" s="22" customFormat="1" ht="28.5">
      <c r="A41" s="4">
        <v>38</v>
      </c>
      <c r="B41" s="4">
        <v>5</v>
      </c>
      <c r="C41" s="5" t="s">
        <v>44</v>
      </c>
      <c r="D41" s="4" t="s">
        <v>48</v>
      </c>
      <c r="E41" s="6">
        <v>35162</v>
      </c>
      <c r="F41" s="56" t="str">
        <f t="shared" ca="1" si="9"/>
        <v>21Years,1Months,19Days</v>
      </c>
      <c r="G41" s="7" t="s">
        <v>27</v>
      </c>
      <c r="H41" s="51" t="s">
        <v>45</v>
      </c>
      <c r="I41" s="30" t="s">
        <v>36</v>
      </c>
      <c r="J41" s="4">
        <v>600</v>
      </c>
      <c r="K41" s="4">
        <v>427</v>
      </c>
      <c r="L41" s="7">
        <f t="shared" si="10"/>
        <v>71.166666666666671</v>
      </c>
      <c r="M41" s="9">
        <f t="shared" si="11"/>
        <v>14.233333333333334</v>
      </c>
      <c r="N41" s="4">
        <v>600</v>
      </c>
      <c r="O41" s="4">
        <v>272</v>
      </c>
      <c r="P41" s="7">
        <f t="shared" si="12"/>
        <v>45.333333333333329</v>
      </c>
      <c r="Q41" s="9">
        <f t="shared" si="13"/>
        <v>13.599999999999998</v>
      </c>
      <c r="R41" s="4">
        <v>1000</v>
      </c>
      <c r="S41" s="4">
        <v>654</v>
      </c>
      <c r="T41" s="7">
        <f t="shared" si="14"/>
        <v>65.400000000000006</v>
      </c>
      <c r="U41" s="9">
        <f t="shared" si="15"/>
        <v>32.700000000000003</v>
      </c>
      <c r="V41" s="9">
        <f t="shared" si="16"/>
        <v>60.533333333333331</v>
      </c>
      <c r="W41" s="11"/>
      <c r="X41" s="4">
        <f t="shared" si="17"/>
        <v>0</v>
      </c>
      <c r="Y41" s="10">
        <f>SUM(V41+X41)</f>
        <v>60.533333333333331</v>
      </c>
      <c r="Z41" s="8"/>
      <c r="AA41" s="12"/>
    </row>
    <row r="42" spans="1:27" s="22" customFormat="1" ht="28.5">
      <c r="A42" s="4">
        <v>39</v>
      </c>
      <c r="B42" s="4">
        <v>49</v>
      </c>
      <c r="C42" s="5" t="s">
        <v>131</v>
      </c>
      <c r="D42" s="4" t="s">
        <v>103</v>
      </c>
      <c r="E42" s="6">
        <v>34486</v>
      </c>
      <c r="F42" s="56" t="str">
        <f t="shared" ca="1" si="9"/>
        <v>22Years,11Months,25Days</v>
      </c>
      <c r="G42" s="7" t="s">
        <v>25</v>
      </c>
      <c r="H42" s="51" t="s">
        <v>188</v>
      </c>
      <c r="I42" s="30" t="s">
        <v>36</v>
      </c>
      <c r="J42" s="4">
        <v>600</v>
      </c>
      <c r="K42" s="4">
        <v>325</v>
      </c>
      <c r="L42" s="7">
        <f t="shared" si="10"/>
        <v>54.166666666666664</v>
      </c>
      <c r="M42" s="9">
        <f t="shared" si="11"/>
        <v>10.833333333333334</v>
      </c>
      <c r="N42" s="4">
        <v>600</v>
      </c>
      <c r="O42" s="4">
        <v>314</v>
      </c>
      <c r="P42" s="7">
        <f t="shared" si="12"/>
        <v>52.333333333333329</v>
      </c>
      <c r="Q42" s="9">
        <f t="shared" si="13"/>
        <v>15.699999999999998</v>
      </c>
      <c r="R42" s="4">
        <v>1000</v>
      </c>
      <c r="S42" s="4">
        <v>680</v>
      </c>
      <c r="T42" s="7">
        <f t="shared" si="14"/>
        <v>68</v>
      </c>
      <c r="U42" s="9">
        <f t="shared" si="15"/>
        <v>34</v>
      </c>
      <c r="V42" s="9">
        <f t="shared" si="16"/>
        <v>60.533333333333331</v>
      </c>
      <c r="W42" s="11"/>
      <c r="X42" s="7">
        <f t="shared" si="17"/>
        <v>0</v>
      </c>
      <c r="Y42" s="10">
        <f>SUM(V42+X42)</f>
        <v>60.533333333333331</v>
      </c>
      <c r="Z42" s="8"/>
      <c r="AA42" s="12"/>
    </row>
    <row r="43" spans="1:27" s="12" customFormat="1" ht="28.5">
      <c r="A43" s="4">
        <v>40</v>
      </c>
      <c r="B43" s="4">
        <v>1</v>
      </c>
      <c r="C43" s="5" t="s">
        <v>31</v>
      </c>
      <c r="D43" s="4" t="s">
        <v>32</v>
      </c>
      <c r="E43" s="6">
        <v>31822</v>
      </c>
      <c r="F43" s="56" t="str">
        <f t="shared" ca="1" si="9"/>
        <v>30Years,3Months,12Days</v>
      </c>
      <c r="G43" s="7" t="s">
        <v>23</v>
      </c>
      <c r="H43" s="51" t="s">
        <v>35</v>
      </c>
      <c r="I43" s="30" t="s">
        <v>36</v>
      </c>
      <c r="J43" s="4">
        <v>750</v>
      </c>
      <c r="K43" s="4">
        <v>449</v>
      </c>
      <c r="L43" s="7">
        <f t="shared" si="10"/>
        <v>59.866666666666667</v>
      </c>
      <c r="M43" s="9">
        <f t="shared" si="11"/>
        <v>11.973333333333334</v>
      </c>
      <c r="N43" s="4">
        <v>900</v>
      </c>
      <c r="O43" s="4">
        <v>383</v>
      </c>
      <c r="P43" s="7">
        <f t="shared" si="12"/>
        <v>42.555555555555557</v>
      </c>
      <c r="Q43" s="9">
        <f t="shared" si="13"/>
        <v>12.766666666666667</v>
      </c>
      <c r="R43" s="4">
        <v>1000</v>
      </c>
      <c r="S43" s="4">
        <v>714</v>
      </c>
      <c r="T43" s="7">
        <f t="shared" si="14"/>
        <v>71.399999999999991</v>
      </c>
      <c r="U43" s="9">
        <f t="shared" si="15"/>
        <v>35.699999999999996</v>
      </c>
      <c r="V43" s="9">
        <f t="shared" si="16"/>
        <v>60.44</v>
      </c>
      <c r="W43" s="11"/>
      <c r="X43" s="4">
        <f t="shared" si="17"/>
        <v>0</v>
      </c>
      <c r="Y43" s="10">
        <f>SUM(V43+X43)</f>
        <v>60.44</v>
      </c>
      <c r="Z43" s="8"/>
      <c r="AA43" s="3"/>
    </row>
    <row r="44" spans="1:27" s="12" customFormat="1" ht="28.5">
      <c r="A44" s="4">
        <v>41</v>
      </c>
      <c r="B44" s="4">
        <v>57</v>
      </c>
      <c r="C44" s="5" t="s">
        <v>148</v>
      </c>
      <c r="D44" s="4" t="s">
        <v>78</v>
      </c>
      <c r="E44" s="6">
        <v>31912</v>
      </c>
      <c r="F44" s="56" t="str">
        <f t="shared" ca="1" si="9"/>
        <v>30Years,0Months,11Days</v>
      </c>
      <c r="G44" s="7" t="s">
        <v>27</v>
      </c>
      <c r="H44" s="51" t="s">
        <v>149</v>
      </c>
      <c r="I44" s="30" t="s">
        <v>36</v>
      </c>
      <c r="J44" s="4">
        <v>750</v>
      </c>
      <c r="K44" s="4">
        <v>313</v>
      </c>
      <c r="L44" s="7">
        <f t="shared" si="10"/>
        <v>41.733333333333334</v>
      </c>
      <c r="M44" s="9">
        <f t="shared" si="11"/>
        <v>8.3466666666666676</v>
      </c>
      <c r="N44" s="4">
        <v>900</v>
      </c>
      <c r="O44" s="4">
        <v>449</v>
      </c>
      <c r="P44" s="7">
        <f t="shared" si="12"/>
        <v>49.888888888888886</v>
      </c>
      <c r="Q44" s="9">
        <f t="shared" si="13"/>
        <v>14.966666666666665</v>
      </c>
      <c r="R44" s="4">
        <v>1000</v>
      </c>
      <c r="S44" s="4">
        <v>736</v>
      </c>
      <c r="T44" s="7">
        <f t="shared" si="14"/>
        <v>73.599999999999994</v>
      </c>
      <c r="U44" s="9">
        <f t="shared" si="15"/>
        <v>36.799999999999997</v>
      </c>
      <c r="V44" s="9">
        <f t="shared" si="16"/>
        <v>60.11333333333333</v>
      </c>
      <c r="W44" s="11"/>
      <c r="X44" s="7">
        <f t="shared" si="17"/>
        <v>0</v>
      </c>
      <c r="Y44" s="10">
        <f>SUM(V44+X44)</f>
        <v>60.11333333333333</v>
      </c>
      <c r="Z44" s="8"/>
    </row>
    <row r="45" spans="1:27" s="12" customFormat="1" ht="28.5">
      <c r="A45" s="4">
        <v>42</v>
      </c>
      <c r="B45" s="4">
        <v>12</v>
      </c>
      <c r="C45" s="5" t="s">
        <v>61</v>
      </c>
      <c r="D45" s="4" t="s">
        <v>62</v>
      </c>
      <c r="E45" s="6">
        <v>35159</v>
      </c>
      <c r="F45" s="56" t="str">
        <f t="shared" ca="1" si="9"/>
        <v>21Years,1Months,22Days</v>
      </c>
      <c r="G45" s="7" t="s">
        <v>25</v>
      </c>
      <c r="H45" s="51" t="s">
        <v>63</v>
      </c>
      <c r="I45" s="30" t="s">
        <v>36</v>
      </c>
      <c r="J45" s="4">
        <v>600</v>
      </c>
      <c r="K45" s="4">
        <v>291</v>
      </c>
      <c r="L45" s="7">
        <f t="shared" si="10"/>
        <v>48.5</v>
      </c>
      <c r="M45" s="9">
        <f t="shared" si="11"/>
        <v>9.7000000000000011</v>
      </c>
      <c r="N45" s="4">
        <v>600</v>
      </c>
      <c r="O45" s="4">
        <v>352</v>
      </c>
      <c r="P45" s="7">
        <f t="shared" si="12"/>
        <v>58.666666666666664</v>
      </c>
      <c r="Q45" s="9">
        <f t="shared" si="13"/>
        <v>17.599999999999998</v>
      </c>
      <c r="R45" s="4">
        <v>1000</v>
      </c>
      <c r="S45" s="4">
        <v>645</v>
      </c>
      <c r="T45" s="7">
        <f t="shared" si="14"/>
        <v>64.5</v>
      </c>
      <c r="U45" s="9">
        <f t="shared" si="15"/>
        <v>32.25</v>
      </c>
      <c r="V45" s="9">
        <f t="shared" si="16"/>
        <v>59.55</v>
      </c>
      <c r="W45" s="11"/>
      <c r="X45" s="7">
        <f t="shared" si="17"/>
        <v>0</v>
      </c>
      <c r="Y45" s="10">
        <f>SUM(V45+X45)</f>
        <v>59.55</v>
      </c>
      <c r="Z45" s="8"/>
    </row>
    <row r="46" spans="1:27" s="12" customFormat="1" ht="28.5">
      <c r="A46" s="4">
        <v>43</v>
      </c>
      <c r="B46" s="4">
        <v>11</v>
      </c>
      <c r="C46" s="5" t="s">
        <v>59</v>
      </c>
      <c r="D46" s="4" t="s">
        <v>47</v>
      </c>
      <c r="E46" s="6">
        <v>34369</v>
      </c>
      <c r="F46" s="56" t="str">
        <f t="shared" ca="1" si="9"/>
        <v>23Years,3Months,22Days</v>
      </c>
      <c r="G46" s="4" t="s">
        <v>23</v>
      </c>
      <c r="H46" s="50" t="s">
        <v>60</v>
      </c>
      <c r="I46" s="30" t="s">
        <v>36</v>
      </c>
      <c r="J46" s="4">
        <v>600</v>
      </c>
      <c r="K46" s="4">
        <v>343</v>
      </c>
      <c r="L46" s="7">
        <f t="shared" si="10"/>
        <v>57.166666666666664</v>
      </c>
      <c r="M46" s="9">
        <f t="shared" si="11"/>
        <v>11.433333333333334</v>
      </c>
      <c r="N46" s="4">
        <v>600</v>
      </c>
      <c r="O46" s="4">
        <v>326</v>
      </c>
      <c r="P46" s="7">
        <f t="shared" si="12"/>
        <v>54.333333333333336</v>
      </c>
      <c r="Q46" s="9">
        <f t="shared" si="13"/>
        <v>16.3</v>
      </c>
      <c r="R46" s="4">
        <v>1000</v>
      </c>
      <c r="S46" s="4">
        <v>636</v>
      </c>
      <c r="T46" s="7">
        <f t="shared" si="14"/>
        <v>63.6</v>
      </c>
      <c r="U46" s="9">
        <f t="shared" si="15"/>
        <v>31.8</v>
      </c>
      <c r="V46" s="9">
        <f t="shared" si="16"/>
        <v>59.533333333333331</v>
      </c>
      <c r="W46" s="11"/>
      <c r="X46" s="7">
        <f t="shared" si="17"/>
        <v>0</v>
      </c>
      <c r="Y46" s="10">
        <f>SUM(V46+X46)</f>
        <v>59.533333333333331</v>
      </c>
      <c r="Z46" s="8"/>
    </row>
    <row r="47" spans="1:27" s="12" customFormat="1" ht="28.5">
      <c r="A47" s="4">
        <v>44</v>
      </c>
      <c r="B47" s="4">
        <v>39</v>
      </c>
      <c r="C47" s="5" t="s">
        <v>116</v>
      </c>
      <c r="D47" s="4" t="s">
        <v>103</v>
      </c>
      <c r="E47" s="6">
        <v>34855</v>
      </c>
      <c r="F47" s="56" t="str">
        <f t="shared" ca="1" si="9"/>
        <v>21Years,11Months,21Days</v>
      </c>
      <c r="G47" s="7" t="s">
        <v>25</v>
      </c>
      <c r="H47" s="51" t="s">
        <v>117</v>
      </c>
      <c r="I47" s="30" t="s">
        <v>36</v>
      </c>
      <c r="J47" s="4">
        <v>600</v>
      </c>
      <c r="K47" s="4">
        <v>436</v>
      </c>
      <c r="L47" s="7">
        <f t="shared" si="10"/>
        <v>72.666666666666671</v>
      </c>
      <c r="M47" s="9">
        <f t="shared" si="11"/>
        <v>14.533333333333335</v>
      </c>
      <c r="N47" s="4">
        <v>600</v>
      </c>
      <c r="O47" s="4">
        <v>286</v>
      </c>
      <c r="P47" s="7">
        <f t="shared" si="12"/>
        <v>47.666666666666671</v>
      </c>
      <c r="Q47" s="9">
        <f t="shared" si="13"/>
        <v>14.3</v>
      </c>
      <c r="R47" s="4">
        <v>1000</v>
      </c>
      <c r="S47" s="4">
        <v>613</v>
      </c>
      <c r="T47" s="7">
        <f t="shared" si="14"/>
        <v>61.3</v>
      </c>
      <c r="U47" s="9">
        <f t="shared" si="15"/>
        <v>30.65</v>
      </c>
      <c r="V47" s="9">
        <f t="shared" si="16"/>
        <v>59.483333333333334</v>
      </c>
      <c r="W47" s="11"/>
      <c r="X47" s="7">
        <f t="shared" si="17"/>
        <v>0</v>
      </c>
      <c r="Y47" s="20">
        <f>SUM(V47+X47)</f>
        <v>59.483333333333334</v>
      </c>
      <c r="Z47" s="8"/>
    </row>
    <row r="48" spans="1:27" s="22" customFormat="1" ht="28.5">
      <c r="A48" s="4">
        <v>45</v>
      </c>
      <c r="B48" s="4">
        <v>33</v>
      </c>
      <c r="C48" s="5" t="s">
        <v>105</v>
      </c>
      <c r="D48" s="14" t="s">
        <v>103</v>
      </c>
      <c r="E48" s="6">
        <v>34884</v>
      </c>
      <c r="F48" s="56" t="str">
        <f t="shared" ca="1" si="9"/>
        <v>21Years,10Months,22Days</v>
      </c>
      <c r="G48" s="4" t="s">
        <v>25</v>
      </c>
      <c r="H48" s="50" t="s">
        <v>106</v>
      </c>
      <c r="I48" s="30" t="s">
        <v>36</v>
      </c>
      <c r="J48" s="4">
        <v>600</v>
      </c>
      <c r="K48" s="4">
        <v>381</v>
      </c>
      <c r="L48" s="7">
        <f t="shared" si="10"/>
        <v>63.5</v>
      </c>
      <c r="M48" s="9">
        <f t="shared" si="11"/>
        <v>12.700000000000001</v>
      </c>
      <c r="N48" s="4">
        <v>600</v>
      </c>
      <c r="O48" s="4">
        <v>268</v>
      </c>
      <c r="P48" s="7">
        <f t="shared" si="12"/>
        <v>44.666666666666664</v>
      </c>
      <c r="Q48" s="9">
        <f t="shared" si="13"/>
        <v>13.399999999999999</v>
      </c>
      <c r="R48" s="4">
        <v>1000</v>
      </c>
      <c r="S48" s="4">
        <v>664</v>
      </c>
      <c r="T48" s="7">
        <f t="shared" si="14"/>
        <v>66.400000000000006</v>
      </c>
      <c r="U48" s="9">
        <f t="shared" si="15"/>
        <v>33.200000000000003</v>
      </c>
      <c r="V48" s="9">
        <f t="shared" si="16"/>
        <v>59.300000000000004</v>
      </c>
      <c r="W48" s="11"/>
      <c r="X48" s="7">
        <f t="shared" si="17"/>
        <v>0</v>
      </c>
      <c r="Y48" s="10">
        <f>SUM(V48+X48)</f>
        <v>59.300000000000004</v>
      </c>
      <c r="Z48" s="8"/>
      <c r="AA48" s="12"/>
    </row>
    <row r="49" spans="1:27" s="12" customFormat="1" ht="28.5">
      <c r="A49" s="4">
        <v>46</v>
      </c>
      <c r="B49" s="4">
        <v>19</v>
      </c>
      <c r="C49" s="5" t="s">
        <v>75</v>
      </c>
      <c r="D49" s="4" t="s">
        <v>62</v>
      </c>
      <c r="E49" s="6">
        <v>33740</v>
      </c>
      <c r="F49" s="56" t="str">
        <f t="shared" ca="1" si="9"/>
        <v>25Years,0Months,10Days</v>
      </c>
      <c r="G49" s="4" t="s">
        <v>25</v>
      </c>
      <c r="H49" s="50" t="s">
        <v>76</v>
      </c>
      <c r="I49" s="30" t="s">
        <v>36</v>
      </c>
      <c r="J49" s="4">
        <v>750</v>
      </c>
      <c r="K49" s="4">
        <v>488</v>
      </c>
      <c r="L49" s="7">
        <f t="shared" si="10"/>
        <v>65.066666666666663</v>
      </c>
      <c r="M49" s="9">
        <f t="shared" si="11"/>
        <v>13.013333333333334</v>
      </c>
      <c r="N49" s="4">
        <v>600</v>
      </c>
      <c r="O49" s="4">
        <v>287</v>
      </c>
      <c r="P49" s="7">
        <f t="shared" si="12"/>
        <v>47.833333333333336</v>
      </c>
      <c r="Q49" s="9">
        <f t="shared" si="13"/>
        <v>14.35</v>
      </c>
      <c r="R49" s="4">
        <v>1000</v>
      </c>
      <c r="S49" s="4">
        <v>638</v>
      </c>
      <c r="T49" s="7">
        <f t="shared" si="14"/>
        <v>63.800000000000004</v>
      </c>
      <c r="U49" s="9">
        <f t="shared" si="15"/>
        <v>31.900000000000002</v>
      </c>
      <c r="V49" s="9">
        <f t="shared" si="16"/>
        <v>59.263333333333335</v>
      </c>
      <c r="W49" s="11"/>
      <c r="X49" s="7">
        <f t="shared" si="17"/>
        <v>0</v>
      </c>
      <c r="Y49" s="10">
        <f>SUM(V49+X49)</f>
        <v>59.263333333333335</v>
      </c>
      <c r="Z49" s="8"/>
    </row>
    <row r="50" spans="1:27" s="12" customFormat="1" ht="28.5">
      <c r="A50" s="4">
        <v>47</v>
      </c>
      <c r="B50" s="4">
        <v>69</v>
      </c>
      <c r="C50" s="5" t="s">
        <v>168</v>
      </c>
      <c r="D50" s="4" t="s">
        <v>103</v>
      </c>
      <c r="E50" s="6">
        <v>32272</v>
      </c>
      <c r="F50" s="56" t="str">
        <f t="shared" ca="1" si="9"/>
        <v>29Years,0Months,17Days</v>
      </c>
      <c r="G50" s="7" t="s">
        <v>23</v>
      </c>
      <c r="H50" s="51" t="s">
        <v>169</v>
      </c>
      <c r="I50" s="30" t="s">
        <v>36</v>
      </c>
      <c r="J50" s="4">
        <v>750</v>
      </c>
      <c r="K50" s="4">
        <v>401</v>
      </c>
      <c r="L50" s="7">
        <f t="shared" si="10"/>
        <v>53.466666666666661</v>
      </c>
      <c r="M50" s="9">
        <f t="shared" si="11"/>
        <v>10.693333333333333</v>
      </c>
      <c r="N50" s="4">
        <v>900</v>
      </c>
      <c r="O50" s="4">
        <v>470</v>
      </c>
      <c r="P50" s="7">
        <f t="shared" si="12"/>
        <v>52.222222222222229</v>
      </c>
      <c r="Q50" s="9">
        <f t="shared" si="13"/>
        <v>15.666666666666668</v>
      </c>
      <c r="R50" s="4">
        <v>1000</v>
      </c>
      <c r="S50" s="4">
        <v>652</v>
      </c>
      <c r="T50" s="7">
        <f t="shared" si="14"/>
        <v>65.2</v>
      </c>
      <c r="U50" s="9">
        <f t="shared" si="15"/>
        <v>32.6</v>
      </c>
      <c r="V50" s="9">
        <f t="shared" si="16"/>
        <v>58.96</v>
      </c>
      <c r="W50" s="11"/>
      <c r="X50" s="7">
        <f t="shared" si="17"/>
        <v>0</v>
      </c>
      <c r="Y50" s="10">
        <f>SUM(V50+X50)</f>
        <v>58.96</v>
      </c>
      <c r="Z50" s="8" t="s">
        <v>170</v>
      </c>
    </row>
    <row r="51" spans="1:27" s="12" customFormat="1" ht="28.5">
      <c r="A51" s="4">
        <v>48</v>
      </c>
      <c r="B51" s="4">
        <v>28</v>
      </c>
      <c r="C51" s="5" t="s">
        <v>95</v>
      </c>
      <c r="D51" s="4" t="s">
        <v>88</v>
      </c>
      <c r="E51" s="6">
        <v>34869</v>
      </c>
      <c r="F51" s="56" t="str">
        <f t="shared" ca="1" si="9"/>
        <v>21Years,11Months,7Days</v>
      </c>
      <c r="G51" s="4" t="s">
        <v>25</v>
      </c>
      <c r="H51" s="50" t="s">
        <v>96</v>
      </c>
      <c r="I51" s="30" t="s">
        <v>36</v>
      </c>
      <c r="J51" s="4">
        <v>600</v>
      </c>
      <c r="K51" s="4">
        <v>274</v>
      </c>
      <c r="L51" s="7">
        <f t="shared" si="10"/>
        <v>45.666666666666664</v>
      </c>
      <c r="M51" s="9">
        <f t="shared" si="11"/>
        <v>9.1333333333333329</v>
      </c>
      <c r="N51" s="4">
        <v>600</v>
      </c>
      <c r="O51" s="4">
        <v>330</v>
      </c>
      <c r="P51" s="7">
        <f t="shared" si="12"/>
        <v>55.000000000000007</v>
      </c>
      <c r="Q51" s="9">
        <f t="shared" si="13"/>
        <v>16.5</v>
      </c>
      <c r="R51" s="4">
        <v>1000</v>
      </c>
      <c r="S51" s="4">
        <v>664</v>
      </c>
      <c r="T51" s="7">
        <f t="shared" si="14"/>
        <v>66.400000000000006</v>
      </c>
      <c r="U51" s="9">
        <f t="shared" si="15"/>
        <v>33.200000000000003</v>
      </c>
      <c r="V51" s="9">
        <f t="shared" si="16"/>
        <v>58.833333333333336</v>
      </c>
      <c r="W51" s="11"/>
      <c r="X51" s="7">
        <f t="shared" si="17"/>
        <v>0</v>
      </c>
      <c r="Y51" s="10">
        <f>SUM(V51+X51)</f>
        <v>58.833333333333336</v>
      </c>
      <c r="Z51" s="8"/>
    </row>
    <row r="52" spans="1:27" s="12" customFormat="1" ht="28.5">
      <c r="A52" s="4">
        <v>49</v>
      </c>
      <c r="B52" s="4">
        <v>67</v>
      </c>
      <c r="C52" s="5" t="s">
        <v>166</v>
      </c>
      <c r="D52" s="4" t="s">
        <v>135</v>
      </c>
      <c r="E52" s="6">
        <v>31938</v>
      </c>
      <c r="F52" s="56" t="str">
        <f t="shared" ca="1" si="9"/>
        <v>29Years,11Months,16Days</v>
      </c>
      <c r="G52" s="4" t="s">
        <v>27</v>
      </c>
      <c r="H52" s="50" t="s">
        <v>167</v>
      </c>
      <c r="I52" s="30" t="s">
        <v>36</v>
      </c>
      <c r="J52" s="4">
        <v>750</v>
      </c>
      <c r="K52" s="4">
        <v>427</v>
      </c>
      <c r="L52" s="7">
        <f t="shared" si="10"/>
        <v>56.933333333333337</v>
      </c>
      <c r="M52" s="9">
        <f t="shared" si="11"/>
        <v>11.386666666666668</v>
      </c>
      <c r="N52" s="4">
        <v>900</v>
      </c>
      <c r="O52" s="4">
        <v>442</v>
      </c>
      <c r="P52" s="7">
        <f t="shared" si="12"/>
        <v>49.111111111111114</v>
      </c>
      <c r="Q52" s="9">
        <f t="shared" si="13"/>
        <v>14.733333333333334</v>
      </c>
      <c r="R52" s="4">
        <v>1000</v>
      </c>
      <c r="S52" s="4">
        <v>616</v>
      </c>
      <c r="T52" s="7">
        <f t="shared" si="14"/>
        <v>61.6</v>
      </c>
      <c r="U52" s="9">
        <f t="shared" si="15"/>
        <v>30.8</v>
      </c>
      <c r="V52" s="9">
        <f t="shared" si="16"/>
        <v>56.92</v>
      </c>
      <c r="W52" s="11" t="s">
        <v>29</v>
      </c>
      <c r="X52" s="7">
        <f t="shared" si="17"/>
        <v>1.7076000000000002</v>
      </c>
      <c r="Y52" s="10">
        <f>SUM(V52+X52)</f>
        <v>58.627600000000001</v>
      </c>
      <c r="Z52" s="8"/>
      <c r="AA52" s="22"/>
    </row>
    <row r="53" spans="1:27" s="12" customFormat="1" ht="28.5">
      <c r="A53" s="4">
        <v>50</v>
      </c>
      <c r="B53" s="4">
        <v>65</v>
      </c>
      <c r="C53" s="5" t="s">
        <v>162</v>
      </c>
      <c r="D53" s="4" t="s">
        <v>100</v>
      </c>
      <c r="E53" s="6">
        <v>35089</v>
      </c>
      <c r="F53" s="56" t="str">
        <f t="shared" ca="1" si="9"/>
        <v>21Years,4Months,1Days</v>
      </c>
      <c r="G53" s="7" t="s">
        <v>27</v>
      </c>
      <c r="H53" s="51" t="s">
        <v>163</v>
      </c>
      <c r="I53" s="30" t="s">
        <v>36</v>
      </c>
      <c r="J53" s="4">
        <v>600</v>
      </c>
      <c r="K53" s="4">
        <v>336</v>
      </c>
      <c r="L53" s="7">
        <f t="shared" si="10"/>
        <v>56.000000000000007</v>
      </c>
      <c r="M53" s="9">
        <f t="shared" si="11"/>
        <v>11.200000000000003</v>
      </c>
      <c r="N53" s="4">
        <v>600</v>
      </c>
      <c r="O53" s="4">
        <v>319</v>
      </c>
      <c r="P53" s="7">
        <f t="shared" si="12"/>
        <v>53.166666666666664</v>
      </c>
      <c r="Q53" s="9">
        <f t="shared" si="13"/>
        <v>15.95</v>
      </c>
      <c r="R53" s="4">
        <v>1000</v>
      </c>
      <c r="S53" s="4">
        <v>629</v>
      </c>
      <c r="T53" s="7">
        <f t="shared" si="14"/>
        <v>62.9</v>
      </c>
      <c r="U53" s="9">
        <f t="shared" si="15"/>
        <v>31.45</v>
      </c>
      <c r="V53" s="9">
        <f t="shared" si="16"/>
        <v>58.6</v>
      </c>
      <c r="W53" s="11"/>
      <c r="X53" s="7">
        <f t="shared" si="17"/>
        <v>0</v>
      </c>
      <c r="Y53" s="10">
        <f>SUM(V53+X53)</f>
        <v>58.6</v>
      </c>
      <c r="Z53" s="8"/>
    </row>
    <row r="54" spans="1:27" s="12" customFormat="1" ht="28.5">
      <c r="A54" s="4">
        <v>51</v>
      </c>
      <c r="B54" s="4">
        <v>50</v>
      </c>
      <c r="C54" s="5" t="s">
        <v>132</v>
      </c>
      <c r="D54" s="4" t="s">
        <v>103</v>
      </c>
      <c r="E54" s="6">
        <v>33637</v>
      </c>
      <c r="F54" s="56" t="str">
        <f t="shared" ca="1" si="9"/>
        <v>25Years,3Months,23Days</v>
      </c>
      <c r="G54" s="7" t="s">
        <v>25</v>
      </c>
      <c r="H54" s="51" t="s">
        <v>133</v>
      </c>
      <c r="I54" s="30" t="s">
        <v>36</v>
      </c>
      <c r="J54" s="4">
        <v>800</v>
      </c>
      <c r="K54" s="4">
        <v>381</v>
      </c>
      <c r="L54" s="7">
        <f t="shared" si="10"/>
        <v>47.625</v>
      </c>
      <c r="M54" s="9">
        <f t="shared" si="11"/>
        <v>9.5250000000000004</v>
      </c>
      <c r="N54" s="4">
        <v>650</v>
      </c>
      <c r="O54" s="4">
        <v>368</v>
      </c>
      <c r="P54" s="7">
        <f t="shared" si="12"/>
        <v>56.615384615384613</v>
      </c>
      <c r="Q54" s="9">
        <f t="shared" si="13"/>
        <v>16.984615384615385</v>
      </c>
      <c r="R54" s="4">
        <v>1000</v>
      </c>
      <c r="S54" s="4">
        <v>641</v>
      </c>
      <c r="T54" s="7">
        <f t="shared" si="14"/>
        <v>64.099999999999994</v>
      </c>
      <c r="U54" s="9">
        <f t="shared" si="15"/>
        <v>32.049999999999997</v>
      </c>
      <c r="V54" s="9">
        <f t="shared" si="16"/>
        <v>58.559615384615384</v>
      </c>
      <c r="W54" s="11"/>
      <c r="X54" s="7">
        <f t="shared" si="17"/>
        <v>0</v>
      </c>
      <c r="Y54" s="10">
        <f>SUM(V54+X54)</f>
        <v>58.559615384615384</v>
      </c>
      <c r="Z54" s="8" t="s">
        <v>189</v>
      </c>
    </row>
    <row r="55" spans="1:27" s="12" customFormat="1" ht="42.75">
      <c r="A55" s="4">
        <v>52</v>
      </c>
      <c r="B55" s="4">
        <v>72</v>
      </c>
      <c r="C55" s="5" t="s">
        <v>193</v>
      </c>
      <c r="D55" s="4" t="s">
        <v>100</v>
      </c>
      <c r="E55" s="6">
        <v>34852</v>
      </c>
      <c r="F55" s="55" t="str">
        <f t="shared" ca="1" si="9"/>
        <v>21Years,11Months,24Days</v>
      </c>
      <c r="G55" s="4" t="s">
        <v>25</v>
      </c>
      <c r="H55" s="50" t="s">
        <v>194</v>
      </c>
      <c r="I55" s="8" t="s">
        <v>36</v>
      </c>
      <c r="J55" s="4">
        <v>600</v>
      </c>
      <c r="K55" s="4">
        <v>314</v>
      </c>
      <c r="L55" s="4">
        <f t="shared" si="10"/>
        <v>52.333333333333329</v>
      </c>
      <c r="M55" s="37">
        <f t="shared" si="11"/>
        <v>10.466666666666667</v>
      </c>
      <c r="N55" s="4">
        <v>600</v>
      </c>
      <c r="O55" s="4">
        <v>295</v>
      </c>
      <c r="P55" s="7">
        <f t="shared" si="12"/>
        <v>49.166666666666664</v>
      </c>
      <c r="Q55" s="9">
        <f t="shared" si="13"/>
        <v>14.749999999999998</v>
      </c>
      <c r="R55" s="4">
        <v>1000</v>
      </c>
      <c r="S55" s="4">
        <v>658</v>
      </c>
      <c r="T55" s="4">
        <f t="shared" si="14"/>
        <v>65.8</v>
      </c>
      <c r="U55" s="37">
        <f t="shared" si="15"/>
        <v>32.9</v>
      </c>
      <c r="V55" s="37">
        <f t="shared" si="16"/>
        <v>58.11666666666666</v>
      </c>
      <c r="W55" s="11"/>
      <c r="X55" s="4">
        <f t="shared" si="17"/>
        <v>0</v>
      </c>
      <c r="Y55" s="10">
        <f>SUM(V55+X55)</f>
        <v>58.11666666666666</v>
      </c>
      <c r="Z55" s="8"/>
      <c r="AA55" s="1"/>
    </row>
    <row r="56" spans="1:27" s="12" customFormat="1" ht="28.5">
      <c r="A56" s="4">
        <v>53</v>
      </c>
      <c r="B56" s="4">
        <v>75</v>
      </c>
      <c r="C56" s="35" t="s">
        <v>199</v>
      </c>
      <c r="D56" s="4" t="s">
        <v>47</v>
      </c>
      <c r="E56" s="6">
        <v>35171</v>
      </c>
      <c r="F56" s="55" t="str">
        <f t="shared" ca="1" si="9"/>
        <v>21Years,1Months,10Days</v>
      </c>
      <c r="G56" s="4" t="s">
        <v>25</v>
      </c>
      <c r="H56" s="50" t="s">
        <v>200</v>
      </c>
      <c r="I56" s="8" t="s">
        <v>36</v>
      </c>
      <c r="J56" s="4">
        <v>600</v>
      </c>
      <c r="K56" s="4">
        <v>337</v>
      </c>
      <c r="L56" s="4">
        <f t="shared" si="10"/>
        <v>56.166666666666664</v>
      </c>
      <c r="M56" s="37">
        <f t="shared" si="11"/>
        <v>11.233333333333334</v>
      </c>
      <c r="N56" s="4">
        <v>600</v>
      </c>
      <c r="O56" s="4">
        <v>323</v>
      </c>
      <c r="P56" s="7">
        <f t="shared" si="12"/>
        <v>53.833333333333336</v>
      </c>
      <c r="Q56" s="9">
        <f t="shared" si="13"/>
        <v>16.149999999999999</v>
      </c>
      <c r="R56" s="4">
        <v>1000</v>
      </c>
      <c r="S56" s="4">
        <v>612</v>
      </c>
      <c r="T56" s="4">
        <f t="shared" si="14"/>
        <v>61.199999999999996</v>
      </c>
      <c r="U56" s="37">
        <f t="shared" si="15"/>
        <v>30.599999999999998</v>
      </c>
      <c r="V56" s="37">
        <f t="shared" si="16"/>
        <v>57.983333333333334</v>
      </c>
      <c r="W56" s="11"/>
      <c r="X56" s="4">
        <f t="shared" si="17"/>
        <v>0</v>
      </c>
      <c r="Y56" s="10">
        <f>SUM(V56+X56)</f>
        <v>57.983333333333334</v>
      </c>
      <c r="Z56" s="8"/>
      <c r="AA56" s="1"/>
    </row>
    <row r="57" spans="1:27" s="12" customFormat="1" ht="28.5">
      <c r="A57" s="4">
        <v>54</v>
      </c>
      <c r="B57" s="4">
        <v>74</v>
      </c>
      <c r="C57" s="35" t="s">
        <v>197</v>
      </c>
      <c r="D57" s="4" t="s">
        <v>103</v>
      </c>
      <c r="E57" s="6">
        <v>33757</v>
      </c>
      <c r="F57" s="55" t="str">
        <f t="shared" ca="1" si="9"/>
        <v>24Years,11Months,24Days</v>
      </c>
      <c r="G57" s="4" t="s">
        <v>25</v>
      </c>
      <c r="H57" s="50" t="s">
        <v>198</v>
      </c>
      <c r="I57" s="8" t="s">
        <v>36</v>
      </c>
      <c r="J57" s="4">
        <v>800</v>
      </c>
      <c r="K57" s="4">
        <v>309</v>
      </c>
      <c r="L57" s="4">
        <f t="shared" si="10"/>
        <v>38.625</v>
      </c>
      <c r="M57" s="37">
        <f t="shared" si="11"/>
        <v>7.7250000000000005</v>
      </c>
      <c r="N57" s="4">
        <v>650</v>
      </c>
      <c r="O57" s="4">
        <v>398</v>
      </c>
      <c r="P57" s="7">
        <f t="shared" si="12"/>
        <v>61.230769230769234</v>
      </c>
      <c r="Q57" s="9">
        <f t="shared" si="13"/>
        <v>18.369230769230768</v>
      </c>
      <c r="R57" s="4">
        <v>1000</v>
      </c>
      <c r="S57" s="4">
        <v>636</v>
      </c>
      <c r="T57" s="4">
        <f t="shared" si="14"/>
        <v>63.6</v>
      </c>
      <c r="U57" s="37">
        <f t="shared" si="15"/>
        <v>31.8</v>
      </c>
      <c r="V57" s="37">
        <f t="shared" si="16"/>
        <v>57.894230769230774</v>
      </c>
      <c r="W57" s="11"/>
      <c r="X57" s="4">
        <f t="shared" si="17"/>
        <v>0</v>
      </c>
      <c r="Y57" s="10">
        <f>SUM(V57+X57)</f>
        <v>57.894230769230774</v>
      </c>
      <c r="Z57" s="8"/>
      <c r="AA57" s="1"/>
    </row>
    <row r="58" spans="1:27" s="12" customFormat="1" ht="28.5">
      <c r="A58" s="4">
        <v>55</v>
      </c>
      <c r="B58" s="4">
        <v>9</v>
      </c>
      <c r="C58" s="5" t="s">
        <v>54</v>
      </c>
      <c r="D58" s="14" t="s">
        <v>55</v>
      </c>
      <c r="E58" s="6">
        <v>34861</v>
      </c>
      <c r="F58" s="56" t="str">
        <f t="shared" ca="1" si="9"/>
        <v>21Years,11Months,15Days</v>
      </c>
      <c r="G58" s="4" t="s">
        <v>25</v>
      </c>
      <c r="H58" s="50" t="s">
        <v>56</v>
      </c>
      <c r="I58" s="30" t="s">
        <v>36</v>
      </c>
      <c r="J58" s="4">
        <v>600</v>
      </c>
      <c r="K58" s="4">
        <v>254</v>
      </c>
      <c r="L58" s="7">
        <f t="shared" si="10"/>
        <v>42.333333333333336</v>
      </c>
      <c r="M58" s="9">
        <f t="shared" si="11"/>
        <v>8.4666666666666668</v>
      </c>
      <c r="N58" s="4">
        <v>600</v>
      </c>
      <c r="O58" s="4">
        <v>279</v>
      </c>
      <c r="P58" s="7">
        <f t="shared" si="12"/>
        <v>46.5</v>
      </c>
      <c r="Q58" s="9">
        <f t="shared" si="13"/>
        <v>13.95</v>
      </c>
      <c r="R58" s="4">
        <v>1000</v>
      </c>
      <c r="S58" s="4">
        <v>707</v>
      </c>
      <c r="T58" s="7">
        <f t="shared" si="14"/>
        <v>70.7</v>
      </c>
      <c r="U58" s="9">
        <f t="shared" si="15"/>
        <v>35.35</v>
      </c>
      <c r="V58" s="9">
        <f t="shared" si="16"/>
        <v>57.766666666666666</v>
      </c>
      <c r="W58" s="13"/>
      <c r="X58" s="7">
        <f t="shared" si="17"/>
        <v>0</v>
      </c>
      <c r="Y58" s="10">
        <f>SUM(V58+X58)</f>
        <v>57.766666666666666</v>
      </c>
      <c r="Z58" s="8"/>
    </row>
    <row r="59" spans="1:27" s="12" customFormat="1" ht="28.5">
      <c r="A59" s="4">
        <v>56</v>
      </c>
      <c r="B59" s="4">
        <v>26</v>
      </c>
      <c r="C59" s="5" t="s">
        <v>90</v>
      </c>
      <c r="D59" s="14" t="s">
        <v>88</v>
      </c>
      <c r="E59" s="6">
        <v>33691</v>
      </c>
      <c r="F59" s="56" t="str">
        <f t="shared" ca="1" si="9"/>
        <v>25Years,1Months,29Days</v>
      </c>
      <c r="G59" s="4" t="s">
        <v>24</v>
      </c>
      <c r="H59" s="50" t="s">
        <v>91</v>
      </c>
      <c r="I59" s="30" t="s">
        <v>36</v>
      </c>
      <c r="J59" s="4">
        <v>750</v>
      </c>
      <c r="K59" s="4">
        <v>440</v>
      </c>
      <c r="L59" s="7">
        <f t="shared" si="10"/>
        <v>58.666666666666664</v>
      </c>
      <c r="M59" s="9">
        <f t="shared" si="11"/>
        <v>11.733333333333334</v>
      </c>
      <c r="N59" s="4">
        <v>600</v>
      </c>
      <c r="O59" s="4">
        <v>301</v>
      </c>
      <c r="P59" s="7">
        <f t="shared" si="12"/>
        <v>50.166666666666671</v>
      </c>
      <c r="Q59" s="9">
        <f t="shared" si="13"/>
        <v>15.05</v>
      </c>
      <c r="R59" s="4">
        <v>1000</v>
      </c>
      <c r="S59" s="4">
        <v>601</v>
      </c>
      <c r="T59" s="7">
        <f t="shared" si="14"/>
        <v>60.099999999999994</v>
      </c>
      <c r="U59" s="9">
        <f t="shared" si="15"/>
        <v>30.049999999999997</v>
      </c>
      <c r="V59" s="9">
        <f t="shared" si="16"/>
        <v>56.833333333333329</v>
      </c>
      <c r="W59" s="11"/>
      <c r="X59" s="7">
        <f t="shared" si="17"/>
        <v>0</v>
      </c>
      <c r="Y59" s="10">
        <f>SUM(V59+X59)</f>
        <v>56.833333333333329</v>
      </c>
      <c r="Z59" s="8" t="s">
        <v>92</v>
      </c>
    </row>
    <row r="60" spans="1:27" s="12" customFormat="1" ht="28.5">
      <c r="A60" s="4">
        <v>57</v>
      </c>
      <c r="B60" s="4">
        <v>27</v>
      </c>
      <c r="C60" s="5" t="s">
        <v>93</v>
      </c>
      <c r="D60" s="4" t="s">
        <v>88</v>
      </c>
      <c r="E60" s="6">
        <v>34787</v>
      </c>
      <c r="F60" s="56" t="str">
        <f t="shared" ca="1" si="9"/>
        <v>22Years,1Months,28Days</v>
      </c>
      <c r="G60" s="7" t="s">
        <v>27</v>
      </c>
      <c r="H60" s="51" t="s">
        <v>94</v>
      </c>
      <c r="I60" s="30" t="s">
        <v>36</v>
      </c>
      <c r="J60" s="4">
        <v>600</v>
      </c>
      <c r="K60" s="4">
        <v>303</v>
      </c>
      <c r="L60" s="7">
        <f t="shared" si="10"/>
        <v>50.5</v>
      </c>
      <c r="M60" s="9">
        <f t="shared" si="11"/>
        <v>10.100000000000001</v>
      </c>
      <c r="N60" s="4">
        <v>600</v>
      </c>
      <c r="O60" s="4">
        <v>330</v>
      </c>
      <c r="P60" s="7">
        <f t="shared" si="12"/>
        <v>55.000000000000007</v>
      </c>
      <c r="Q60" s="9">
        <f t="shared" si="13"/>
        <v>16.5</v>
      </c>
      <c r="R60" s="4">
        <v>1000</v>
      </c>
      <c r="S60" s="4">
        <v>603</v>
      </c>
      <c r="T60" s="7">
        <f t="shared" si="14"/>
        <v>60.3</v>
      </c>
      <c r="U60" s="9">
        <f t="shared" si="15"/>
        <v>30.15</v>
      </c>
      <c r="V60" s="9">
        <f t="shared" si="16"/>
        <v>56.75</v>
      </c>
      <c r="W60" s="11"/>
      <c r="X60" s="7">
        <f t="shared" si="17"/>
        <v>0</v>
      </c>
      <c r="Y60" s="10">
        <f>SUM(V60+X60)</f>
        <v>56.75</v>
      </c>
      <c r="Z60" s="8"/>
    </row>
    <row r="61" spans="1:27" s="12" customFormat="1" ht="28.5">
      <c r="A61" s="4">
        <v>58</v>
      </c>
      <c r="B61" s="4">
        <v>2</v>
      </c>
      <c r="C61" s="5" t="s">
        <v>37</v>
      </c>
      <c r="D61" s="4" t="s">
        <v>38</v>
      </c>
      <c r="E61" s="6">
        <v>32609</v>
      </c>
      <c r="F61" s="56" t="str">
        <f t="shared" ca="1" si="9"/>
        <v>28Years,1Months,15Days</v>
      </c>
      <c r="G61" s="7" t="s">
        <v>27</v>
      </c>
      <c r="H61" s="51" t="s">
        <v>39</v>
      </c>
      <c r="I61" s="30" t="s">
        <v>36</v>
      </c>
      <c r="J61" s="4">
        <v>750</v>
      </c>
      <c r="K61" s="4">
        <v>375</v>
      </c>
      <c r="L61" s="7">
        <f t="shared" si="10"/>
        <v>50</v>
      </c>
      <c r="M61" s="9">
        <f t="shared" si="11"/>
        <v>10</v>
      </c>
      <c r="N61" s="4">
        <v>900</v>
      </c>
      <c r="O61" s="4">
        <v>386</v>
      </c>
      <c r="P61" s="7">
        <f t="shared" si="12"/>
        <v>42.888888888888886</v>
      </c>
      <c r="Q61" s="9">
        <f t="shared" si="13"/>
        <v>12.866666666666665</v>
      </c>
      <c r="R61" s="4">
        <v>1000</v>
      </c>
      <c r="S61" s="4">
        <v>673</v>
      </c>
      <c r="T61" s="7">
        <f t="shared" si="14"/>
        <v>67.300000000000011</v>
      </c>
      <c r="U61" s="9">
        <f t="shared" si="15"/>
        <v>33.650000000000006</v>
      </c>
      <c r="V61" s="9">
        <f t="shared" si="16"/>
        <v>56.516666666666673</v>
      </c>
      <c r="W61" s="11"/>
      <c r="X61" s="4">
        <f t="shared" si="17"/>
        <v>0</v>
      </c>
      <c r="Y61" s="10">
        <f>SUM(V61+X61)</f>
        <v>56.516666666666673</v>
      </c>
      <c r="Z61" s="8"/>
    </row>
    <row r="62" spans="1:27" s="12" customFormat="1" ht="28.5">
      <c r="A62" s="4">
        <v>59</v>
      </c>
      <c r="B62" s="4">
        <v>53</v>
      </c>
      <c r="C62" s="5" t="s">
        <v>139</v>
      </c>
      <c r="D62" s="4" t="s">
        <v>135</v>
      </c>
      <c r="E62" s="6">
        <v>30855</v>
      </c>
      <c r="F62" s="56" t="str">
        <f t="shared" ca="1" si="9"/>
        <v>32Years,11Months,4Days</v>
      </c>
      <c r="G62" s="7" t="s">
        <v>27</v>
      </c>
      <c r="H62" s="51" t="s">
        <v>140</v>
      </c>
      <c r="I62" s="30" t="s">
        <v>36</v>
      </c>
      <c r="J62" s="4">
        <v>750</v>
      </c>
      <c r="K62" s="4">
        <v>316</v>
      </c>
      <c r="L62" s="7">
        <f t="shared" si="10"/>
        <v>42.133333333333333</v>
      </c>
      <c r="M62" s="9">
        <f t="shared" si="11"/>
        <v>8.4266666666666676</v>
      </c>
      <c r="N62" s="4">
        <v>900</v>
      </c>
      <c r="O62" s="4">
        <v>443</v>
      </c>
      <c r="P62" s="7">
        <f t="shared" si="12"/>
        <v>49.222222222222221</v>
      </c>
      <c r="Q62" s="9">
        <f t="shared" si="13"/>
        <v>14.766666666666666</v>
      </c>
      <c r="R62" s="4">
        <v>1000</v>
      </c>
      <c r="S62" s="4">
        <v>665</v>
      </c>
      <c r="T62" s="7">
        <f t="shared" si="14"/>
        <v>66.5</v>
      </c>
      <c r="U62" s="9">
        <f t="shared" si="15"/>
        <v>33.25</v>
      </c>
      <c r="V62" s="9">
        <f t="shared" si="16"/>
        <v>56.443333333333335</v>
      </c>
      <c r="W62" s="11"/>
      <c r="X62" s="7">
        <f t="shared" si="17"/>
        <v>0</v>
      </c>
      <c r="Y62" s="10">
        <f>SUM(V62+X62)</f>
        <v>56.443333333333335</v>
      </c>
      <c r="Z62" s="8"/>
    </row>
    <row r="63" spans="1:27" s="12" customFormat="1" ht="28.5">
      <c r="A63" s="4">
        <v>60</v>
      </c>
      <c r="B63" s="4">
        <v>22</v>
      </c>
      <c r="C63" s="5" t="s">
        <v>81</v>
      </c>
      <c r="D63" s="14" t="s">
        <v>78</v>
      </c>
      <c r="E63" s="6">
        <v>34429</v>
      </c>
      <c r="F63" s="56" t="str">
        <f t="shared" ca="1" si="9"/>
        <v>23Years,1Months,21Days</v>
      </c>
      <c r="G63" s="4" t="s">
        <v>25</v>
      </c>
      <c r="H63" s="50" t="s">
        <v>82</v>
      </c>
      <c r="I63" s="30" t="s">
        <v>36</v>
      </c>
      <c r="J63" s="4">
        <v>600</v>
      </c>
      <c r="K63" s="4">
        <v>260</v>
      </c>
      <c r="L63" s="7">
        <f t="shared" si="10"/>
        <v>43.333333333333336</v>
      </c>
      <c r="M63" s="9">
        <f t="shared" si="11"/>
        <v>8.6666666666666679</v>
      </c>
      <c r="N63" s="4">
        <v>600</v>
      </c>
      <c r="O63" s="4">
        <v>310</v>
      </c>
      <c r="P63" s="7">
        <f t="shared" si="12"/>
        <v>51.666666666666671</v>
      </c>
      <c r="Q63" s="9">
        <f t="shared" si="13"/>
        <v>15.5</v>
      </c>
      <c r="R63" s="4">
        <v>1000</v>
      </c>
      <c r="S63" s="4">
        <v>625</v>
      </c>
      <c r="T63" s="7">
        <f t="shared" si="14"/>
        <v>62.5</v>
      </c>
      <c r="U63" s="9">
        <f t="shared" si="15"/>
        <v>31.25</v>
      </c>
      <c r="V63" s="9">
        <f t="shared" si="16"/>
        <v>55.416666666666671</v>
      </c>
      <c r="W63" s="11"/>
      <c r="X63" s="7">
        <f t="shared" si="17"/>
        <v>0</v>
      </c>
      <c r="Y63" s="10">
        <f>SUM(V63+X63)</f>
        <v>55.416666666666671</v>
      </c>
      <c r="Z63" s="8"/>
    </row>
    <row r="64" spans="1:27" s="12" customFormat="1" ht="28.5">
      <c r="A64" s="4">
        <v>61</v>
      </c>
      <c r="B64" s="4">
        <v>14</v>
      </c>
      <c r="C64" s="5" t="s">
        <v>65</v>
      </c>
      <c r="D64" s="14" t="s">
        <v>62</v>
      </c>
      <c r="E64" s="6">
        <v>34523</v>
      </c>
      <c r="F64" s="56" t="str">
        <f t="shared" ca="1" si="9"/>
        <v>22Years,10Months,18Days</v>
      </c>
      <c r="G64" s="4" t="s">
        <v>26</v>
      </c>
      <c r="H64" s="50" t="s">
        <v>66</v>
      </c>
      <c r="I64" s="30" t="s">
        <v>36</v>
      </c>
      <c r="J64" s="4">
        <v>600</v>
      </c>
      <c r="K64" s="4">
        <v>206</v>
      </c>
      <c r="L64" s="7">
        <f t="shared" si="10"/>
        <v>34.333333333333336</v>
      </c>
      <c r="M64" s="9">
        <f t="shared" si="11"/>
        <v>6.8666666666666671</v>
      </c>
      <c r="N64" s="4">
        <v>600</v>
      </c>
      <c r="O64" s="4">
        <v>362</v>
      </c>
      <c r="P64" s="7">
        <f t="shared" si="12"/>
        <v>60.333333333333336</v>
      </c>
      <c r="Q64" s="9">
        <f t="shared" si="13"/>
        <v>18.100000000000001</v>
      </c>
      <c r="R64" s="4">
        <v>1000</v>
      </c>
      <c r="S64" s="4">
        <v>597</v>
      </c>
      <c r="T64" s="7">
        <f t="shared" si="14"/>
        <v>59.699999999999996</v>
      </c>
      <c r="U64" s="9">
        <f t="shared" si="15"/>
        <v>29.849999999999998</v>
      </c>
      <c r="V64" s="9">
        <f t="shared" si="16"/>
        <v>54.816666666666663</v>
      </c>
      <c r="W64" s="11"/>
      <c r="X64" s="7">
        <f t="shared" si="17"/>
        <v>0</v>
      </c>
      <c r="Y64" s="10">
        <f>SUM(V64+X64)</f>
        <v>54.816666666666663</v>
      </c>
      <c r="Z64" s="8"/>
    </row>
    <row r="65" spans="1:27" s="12" customFormat="1" ht="28.5">
      <c r="A65" s="4">
        <v>62</v>
      </c>
      <c r="B65" s="4">
        <v>51</v>
      </c>
      <c r="C65" s="5" t="s">
        <v>134</v>
      </c>
      <c r="D65" s="4" t="s">
        <v>135</v>
      </c>
      <c r="E65" s="6">
        <v>34837</v>
      </c>
      <c r="F65" s="56" t="str">
        <f t="shared" ca="1" si="9"/>
        <v>22Years,0Months,8Days</v>
      </c>
      <c r="G65" s="7" t="s">
        <v>27</v>
      </c>
      <c r="H65" s="51" t="s">
        <v>137</v>
      </c>
      <c r="I65" s="30" t="s">
        <v>36</v>
      </c>
      <c r="J65" s="4">
        <v>600</v>
      </c>
      <c r="K65" s="4">
        <v>378</v>
      </c>
      <c r="L65" s="7">
        <f t="shared" si="10"/>
        <v>63</v>
      </c>
      <c r="M65" s="9">
        <f t="shared" si="11"/>
        <v>12.600000000000001</v>
      </c>
      <c r="N65" s="4">
        <v>600</v>
      </c>
      <c r="O65" s="4">
        <v>250</v>
      </c>
      <c r="P65" s="7">
        <f t="shared" si="12"/>
        <v>41.666666666666671</v>
      </c>
      <c r="Q65" s="9">
        <f t="shared" si="13"/>
        <v>12.500000000000002</v>
      </c>
      <c r="R65" s="4">
        <v>1000</v>
      </c>
      <c r="S65" s="4">
        <v>590</v>
      </c>
      <c r="T65" s="7">
        <f t="shared" si="14"/>
        <v>59</v>
      </c>
      <c r="U65" s="9">
        <f t="shared" si="15"/>
        <v>29.5</v>
      </c>
      <c r="V65" s="9">
        <f t="shared" si="16"/>
        <v>54.6</v>
      </c>
      <c r="W65" s="11"/>
      <c r="X65" s="7">
        <f t="shared" si="17"/>
        <v>0</v>
      </c>
      <c r="Y65" s="10">
        <f>SUM(V65+X65)</f>
        <v>54.6</v>
      </c>
      <c r="Z65" s="8"/>
      <c r="AA65" s="22"/>
    </row>
    <row r="66" spans="1:27" s="12" customFormat="1" ht="28.5">
      <c r="A66" s="4">
        <v>63</v>
      </c>
      <c r="B66" s="4">
        <v>55</v>
      </c>
      <c r="C66" s="5" t="s">
        <v>145</v>
      </c>
      <c r="D66" s="4" t="s">
        <v>100</v>
      </c>
      <c r="E66" s="6">
        <v>35245</v>
      </c>
      <c r="F66" s="56" t="str">
        <f t="shared" ca="1" si="9"/>
        <v>20Years,10Months,28Days</v>
      </c>
      <c r="G66" s="7" t="s">
        <v>26</v>
      </c>
      <c r="H66" s="51" t="s">
        <v>146</v>
      </c>
      <c r="I66" s="30" t="s">
        <v>36</v>
      </c>
      <c r="J66" s="4">
        <v>600</v>
      </c>
      <c r="K66" s="4">
        <v>306</v>
      </c>
      <c r="L66" s="7">
        <f t="shared" si="10"/>
        <v>51</v>
      </c>
      <c r="M66" s="9">
        <f t="shared" si="11"/>
        <v>10.200000000000001</v>
      </c>
      <c r="N66" s="4">
        <v>600</v>
      </c>
      <c r="O66" s="4">
        <v>234</v>
      </c>
      <c r="P66" s="7">
        <f t="shared" si="12"/>
        <v>39</v>
      </c>
      <c r="Q66" s="9">
        <f t="shared" si="13"/>
        <v>11.7</v>
      </c>
      <c r="R66" s="4">
        <v>1000</v>
      </c>
      <c r="S66" s="4">
        <v>636</v>
      </c>
      <c r="T66" s="7">
        <f t="shared" si="14"/>
        <v>63.6</v>
      </c>
      <c r="U66" s="9">
        <f t="shared" si="15"/>
        <v>31.8</v>
      </c>
      <c r="V66" s="9">
        <f t="shared" si="16"/>
        <v>53.7</v>
      </c>
      <c r="W66" s="11"/>
      <c r="X66" s="7">
        <f t="shared" si="17"/>
        <v>0</v>
      </c>
      <c r="Y66" s="10">
        <f>SUM(V66+X66)</f>
        <v>53.7</v>
      </c>
      <c r="Z66" s="8"/>
    </row>
    <row r="67" spans="1:27" s="12" customFormat="1" ht="28.5">
      <c r="A67" s="4">
        <v>64</v>
      </c>
      <c r="B67" s="4">
        <v>63</v>
      </c>
      <c r="C67" s="5" t="s">
        <v>158</v>
      </c>
      <c r="D67" s="4" t="s">
        <v>62</v>
      </c>
      <c r="E67" s="6">
        <v>33422</v>
      </c>
      <c r="F67" s="56" t="str">
        <f t="shared" ca="1" si="9"/>
        <v>25Years,10Months,23Days</v>
      </c>
      <c r="G67" s="7" t="s">
        <v>27</v>
      </c>
      <c r="H67" s="51" t="s">
        <v>159</v>
      </c>
      <c r="I67" s="30" t="s">
        <v>36</v>
      </c>
      <c r="J67" s="4">
        <v>750</v>
      </c>
      <c r="K67" s="4">
        <v>369</v>
      </c>
      <c r="L67" s="7">
        <f t="shared" si="10"/>
        <v>49.2</v>
      </c>
      <c r="M67" s="9">
        <f t="shared" si="11"/>
        <v>9.8400000000000016</v>
      </c>
      <c r="N67" s="4">
        <v>600</v>
      </c>
      <c r="O67" s="4">
        <v>232</v>
      </c>
      <c r="P67" s="7">
        <f t="shared" si="12"/>
        <v>38.666666666666664</v>
      </c>
      <c r="Q67" s="9">
        <f t="shared" si="13"/>
        <v>11.6</v>
      </c>
      <c r="R67" s="4">
        <v>1000</v>
      </c>
      <c r="S67" s="4">
        <v>631</v>
      </c>
      <c r="T67" s="7">
        <f t="shared" si="14"/>
        <v>63.1</v>
      </c>
      <c r="U67" s="9">
        <f t="shared" si="15"/>
        <v>31.55</v>
      </c>
      <c r="V67" s="9">
        <f t="shared" si="16"/>
        <v>52.99</v>
      </c>
      <c r="W67" s="11"/>
      <c r="X67" s="7">
        <f t="shared" si="17"/>
        <v>0</v>
      </c>
      <c r="Y67" s="10">
        <f>SUM(V67+X67)</f>
        <v>52.99</v>
      </c>
      <c r="Z67" s="8"/>
    </row>
    <row r="68" spans="1:27" s="12" customFormat="1" ht="28.5">
      <c r="A68" s="4">
        <v>65</v>
      </c>
      <c r="B68" s="4">
        <v>6</v>
      </c>
      <c r="C68" s="5" t="s">
        <v>46</v>
      </c>
      <c r="D68" s="14" t="s">
        <v>47</v>
      </c>
      <c r="E68" s="6">
        <v>33373</v>
      </c>
      <c r="F68" s="56" t="str">
        <f t="shared" ref="F68:F99" ca="1" si="18">DATEDIF(E68,TODAY(),"Y")&amp;"Years,"&amp; DATEDIF(E68,TODAY(),"YM")&amp;"Months,"&amp; DATEDIF(E68,TODAY(),"MD") &amp; "Days"</f>
        <v>26Years,0Months,11Days</v>
      </c>
      <c r="G68" s="4" t="s">
        <v>25</v>
      </c>
      <c r="H68" s="50" t="s">
        <v>49</v>
      </c>
      <c r="I68" s="30" t="s">
        <v>36</v>
      </c>
      <c r="J68" s="4">
        <v>750</v>
      </c>
      <c r="K68" s="4">
        <v>367</v>
      </c>
      <c r="L68" s="7">
        <f t="shared" ref="L68:L99" si="19">SUM(K68/J68*100)</f>
        <v>48.933333333333337</v>
      </c>
      <c r="M68" s="9">
        <f t="shared" ref="M68:M99" si="20">SUM(L68)*20%</f>
        <v>9.7866666666666688</v>
      </c>
      <c r="N68" s="4">
        <v>900</v>
      </c>
      <c r="O68" s="4">
        <v>317</v>
      </c>
      <c r="P68" s="7">
        <f t="shared" ref="P68:P99" si="21">SUM(O68/N68*100)</f>
        <v>35.222222222222221</v>
      </c>
      <c r="Q68" s="9">
        <f t="shared" ref="Q68:Q99" si="22">SUM(P68)*30%</f>
        <v>10.566666666666666</v>
      </c>
      <c r="R68" s="4">
        <v>1000</v>
      </c>
      <c r="S68" s="4">
        <v>646</v>
      </c>
      <c r="T68" s="7">
        <f t="shared" ref="T68:T99" si="23">SUM(S68/R68*100)</f>
        <v>64.600000000000009</v>
      </c>
      <c r="U68" s="9">
        <f t="shared" ref="U68:U99" si="24">SUM(T68)*50%</f>
        <v>32.300000000000004</v>
      </c>
      <c r="V68" s="9">
        <f t="shared" ref="V68:V99" si="25">SUM(M68,Q68,U68)</f>
        <v>52.653333333333336</v>
      </c>
      <c r="W68" s="11"/>
      <c r="X68" s="4">
        <f t="shared" ref="X68:X99" si="26">SUM((V68*1%))*W68</f>
        <v>0</v>
      </c>
      <c r="Y68" s="10">
        <f>SUM(V68+X68)</f>
        <v>52.653333333333336</v>
      </c>
      <c r="Z68" s="8"/>
    </row>
    <row r="69" spans="1:27" s="3" customFormat="1" ht="28.5">
      <c r="A69" s="4">
        <v>66</v>
      </c>
      <c r="B69" s="4">
        <v>15</v>
      </c>
      <c r="C69" s="5" t="s">
        <v>67</v>
      </c>
      <c r="D69" s="4" t="s">
        <v>62</v>
      </c>
      <c r="E69" s="6">
        <v>32608</v>
      </c>
      <c r="F69" s="56" t="str">
        <f t="shared" ca="1" si="18"/>
        <v>28Years,1Months,16Days</v>
      </c>
      <c r="G69" s="4" t="s">
        <v>26</v>
      </c>
      <c r="H69" s="50" t="s">
        <v>68</v>
      </c>
      <c r="I69" s="30" t="s">
        <v>36</v>
      </c>
      <c r="J69" s="4">
        <v>750</v>
      </c>
      <c r="K69" s="4">
        <v>250</v>
      </c>
      <c r="L69" s="7">
        <f t="shared" si="19"/>
        <v>33.333333333333329</v>
      </c>
      <c r="M69" s="9">
        <f t="shared" si="20"/>
        <v>6.6666666666666661</v>
      </c>
      <c r="N69" s="4">
        <v>600</v>
      </c>
      <c r="O69" s="4">
        <v>273</v>
      </c>
      <c r="P69" s="7">
        <f t="shared" si="21"/>
        <v>45.5</v>
      </c>
      <c r="Q69" s="9">
        <f t="shared" si="22"/>
        <v>13.65</v>
      </c>
      <c r="R69" s="4">
        <v>1000</v>
      </c>
      <c r="S69" s="4">
        <v>645</v>
      </c>
      <c r="T69" s="7">
        <f t="shared" si="23"/>
        <v>64.5</v>
      </c>
      <c r="U69" s="9">
        <f t="shared" si="24"/>
        <v>32.25</v>
      </c>
      <c r="V69" s="9">
        <f t="shared" si="25"/>
        <v>52.566666666666663</v>
      </c>
      <c r="W69" s="11"/>
      <c r="X69" s="7">
        <f t="shared" si="26"/>
        <v>0</v>
      </c>
      <c r="Y69" s="10">
        <f>SUM(V69+X69)</f>
        <v>52.566666666666663</v>
      </c>
      <c r="Z69" s="8"/>
      <c r="AA69" s="12"/>
    </row>
    <row r="70" spans="1:27" s="12" customFormat="1" ht="28.5">
      <c r="A70" s="4">
        <v>67</v>
      </c>
      <c r="B70" s="4">
        <v>18</v>
      </c>
      <c r="C70" s="5" t="s">
        <v>73</v>
      </c>
      <c r="D70" s="14" t="s">
        <v>62</v>
      </c>
      <c r="E70" s="6">
        <v>32297</v>
      </c>
      <c r="F70" s="56" t="str">
        <f t="shared" ca="1" si="18"/>
        <v>28Years,11Months,23Days</v>
      </c>
      <c r="G70" s="7" t="s">
        <v>26</v>
      </c>
      <c r="H70" s="51" t="s">
        <v>74</v>
      </c>
      <c r="I70" s="30" t="s">
        <v>36</v>
      </c>
      <c r="J70" s="4">
        <v>750</v>
      </c>
      <c r="K70" s="4">
        <v>315</v>
      </c>
      <c r="L70" s="7">
        <f t="shared" si="19"/>
        <v>42</v>
      </c>
      <c r="M70" s="9">
        <f t="shared" si="20"/>
        <v>8.4</v>
      </c>
      <c r="N70" s="4">
        <v>600</v>
      </c>
      <c r="O70" s="4">
        <v>261</v>
      </c>
      <c r="P70" s="7">
        <f t="shared" si="21"/>
        <v>43.5</v>
      </c>
      <c r="Q70" s="9">
        <f t="shared" si="22"/>
        <v>13.049999999999999</v>
      </c>
      <c r="R70" s="4">
        <v>1000</v>
      </c>
      <c r="S70" s="4">
        <v>603</v>
      </c>
      <c r="T70" s="7">
        <f t="shared" si="23"/>
        <v>60.3</v>
      </c>
      <c r="U70" s="9">
        <f t="shared" si="24"/>
        <v>30.15</v>
      </c>
      <c r="V70" s="9">
        <f t="shared" si="25"/>
        <v>51.599999999999994</v>
      </c>
      <c r="W70" s="11"/>
      <c r="X70" s="7">
        <f t="shared" si="26"/>
        <v>0</v>
      </c>
      <c r="Y70" s="10">
        <f>SUM(V70+X70)</f>
        <v>51.599999999999994</v>
      </c>
      <c r="Z70" s="8"/>
    </row>
    <row r="71" spans="1:27" s="12" customFormat="1" ht="28.5">
      <c r="A71" s="4">
        <v>68</v>
      </c>
      <c r="B71" s="4">
        <v>3</v>
      </c>
      <c r="C71" s="5" t="s">
        <v>40</v>
      </c>
      <c r="D71" s="4" t="s">
        <v>38</v>
      </c>
      <c r="E71" s="6">
        <v>33696</v>
      </c>
      <c r="F71" s="56" t="str">
        <f t="shared" ca="1" si="18"/>
        <v>25Years,1Months,24Days</v>
      </c>
      <c r="G71" s="7" t="s">
        <v>27</v>
      </c>
      <c r="H71" s="51" t="s">
        <v>41</v>
      </c>
      <c r="I71" s="30" t="s">
        <v>36</v>
      </c>
      <c r="J71" s="4">
        <v>750</v>
      </c>
      <c r="K71" s="4">
        <v>274</v>
      </c>
      <c r="L71" s="7">
        <f t="shared" si="19"/>
        <v>36.533333333333331</v>
      </c>
      <c r="M71" s="9">
        <f t="shared" si="20"/>
        <v>7.3066666666666666</v>
      </c>
      <c r="N71" s="4">
        <v>600</v>
      </c>
      <c r="O71" s="4">
        <v>300</v>
      </c>
      <c r="P71" s="7">
        <f t="shared" si="21"/>
        <v>50</v>
      </c>
      <c r="Q71" s="9">
        <f t="shared" si="22"/>
        <v>15</v>
      </c>
      <c r="R71" s="4">
        <v>1000</v>
      </c>
      <c r="S71" s="4">
        <v>576</v>
      </c>
      <c r="T71" s="7">
        <f t="shared" si="23"/>
        <v>57.599999999999994</v>
      </c>
      <c r="U71" s="9">
        <f t="shared" si="24"/>
        <v>28.799999999999997</v>
      </c>
      <c r="V71" s="9">
        <f t="shared" si="25"/>
        <v>51.106666666666662</v>
      </c>
      <c r="W71" s="13"/>
      <c r="X71" s="7">
        <f t="shared" si="26"/>
        <v>0</v>
      </c>
      <c r="Y71" s="10">
        <f>SUM(V71+X71)</f>
        <v>51.106666666666662</v>
      </c>
      <c r="Z71" s="8"/>
    </row>
    <row r="72" spans="1:27" ht="28.5">
      <c r="A72" s="4">
        <v>69</v>
      </c>
      <c r="B72" s="4">
        <v>64</v>
      </c>
      <c r="C72" s="5" t="s">
        <v>160</v>
      </c>
      <c r="D72" s="4" t="s">
        <v>100</v>
      </c>
      <c r="E72" s="6">
        <v>33792</v>
      </c>
      <c r="F72" s="56" t="str">
        <f t="shared" ca="1" si="18"/>
        <v>24Years,10Months,19Days</v>
      </c>
      <c r="G72" s="4" t="s">
        <v>26</v>
      </c>
      <c r="H72" s="50" t="s">
        <v>161</v>
      </c>
      <c r="I72" s="30" t="s">
        <v>36</v>
      </c>
      <c r="J72" s="4">
        <v>600</v>
      </c>
      <c r="K72" s="4">
        <v>209</v>
      </c>
      <c r="L72" s="7">
        <f t="shared" si="19"/>
        <v>34.833333333333336</v>
      </c>
      <c r="M72" s="9">
        <f t="shared" si="20"/>
        <v>6.9666666666666677</v>
      </c>
      <c r="N72" s="4">
        <v>600</v>
      </c>
      <c r="O72" s="4">
        <v>227</v>
      </c>
      <c r="P72" s="7">
        <f t="shared" si="21"/>
        <v>37.833333333333336</v>
      </c>
      <c r="Q72" s="9">
        <f t="shared" si="22"/>
        <v>11.35</v>
      </c>
      <c r="R72" s="4">
        <v>1000</v>
      </c>
      <c r="S72" s="4">
        <v>620</v>
      </c>
      <c r="T72" s="7">
        <f t="shared" si="23"/>
        <v>62</v>
      </c>
      <c r="U72" s="9">
        <f t="shared" si="24"/>
        <v>31</v>
      </c>
      <c r="V72" s="9">
        <f t="shared" si="25"/>
        <v>49.316666666666663</v>
      </c>
      <c r="W72" s="11"/>
      <c r="X72" s="7">
        <f t="shared" si="26"/>
        <v>0</v>
      </c>
      <c r="Y72" s="10">
        <f>SUM(V72+X72)</f>
        <v>49.316666666666663</v>
      </c>
      <c r="Z72" s="8"/>
      <c r="AA72" s="12"/>
    </row>
    <row r="73" spans="1:27" ht="28.5">
      <c r="A73" s="4">
        <v>70</v>
      </c>
      <c r="B73" s="4">
        <v>46</v>
      </c>
      <c r="C73" s="5" t="s">
        <v>185</v>
      </c>
      <c r="D73" s="14" t="s">
        <v>103</v>
      </c>
      <c r="E73" s="6">
        <v>31923</v>
      </c>
      <c r="F73" s="56" t="str">
        <f t="shared" ca="1" si="18"/>
        <v>30Years,0Months,0Days</v>
      </c>
      <c r="G73" s="4" t="s">
        <v>25</v>
      </c>
      <c r="H73" s="50"/>
      <c r="I73" s="30" t="s">
        <v>36</v>
      </c>
      <c r="J73" s="4">
        <v>600</v>
      </c>
      <c r="K73" s="4">
        <v>314</v>
      </c>
      <c r="L73" s="7">
        <f t="shared" si="19"/>
        <v>52.333333333333329</v>
      </c>
      <c r="M73" s="9">
        <f t="shared" si="20"/>
        <v>10.466666666666667</v>
      </c>
      <c r="N73" s="4">
        <v>900</v>
      </c>
      <c r="O73" s="4">
        <v>389</v>
      </c>
      <c r="P73" s="7">
        <f t="shared" si="21"/>
        <v>43.222222222222221</v>
      </c>
      <c r="Q73" s="9">
        <f t="shared" si="22"/>
        <v>12.966666666666667</v>
      </c>
      <c r="R73" s="4">
        <v>1000</v>
      </c>
      <c r="S73" s="4">
        <v>510</v>
      </c>
      <c r="T73" s="7">
        <f t="shared" si="23"/>
        <v>51</v>
      </c>
      <c r="U73" s="9">
        <f t="shared" si="24"/>
        <v>25.5</v>
      </c>
      <c r="V73" s="9">
        <f t="shared" si="25"/>
        <v>48.933333333333337</v>
      </c>
      <c r="W73" s="11"/>
      <c r="X73" s="7">
        <f t="shared" si="26"/>
        <v>0</v>
      </c>
      <c r="Y73" s="10">
        <f>SUM(V73+X73)</f>
        <v>48.933333333333337</v>
      </c>
      <c r="Z73" s="8" t="s">
        <v>127</v>
      </c>
      <c r="AA73" s="12"/>
    </row>
    <row r="74" spans="1:27" ht="28.5">
      <c r="A74" s="4">
        <v>71</v>
      </c>
      <c r="B74" s="4">
        <v>54</v>
      </c>
      <c r="C74" s="5" t="s">
        <v>141</v>
      </c>
      <c r="D74" s="4" t="s">
        <v>100</v>
      </c>
      <c r="E74" s="6">
        <v>28644</v>
      </c>
      <c r="F74" s="56" t="str">
        <f t="shared" ca="1" si="18"/>
        <v>38Years,11Months,23Days</v>
      </c>
      <c r="G74" s="7" t="s">
        <v>23</v>
      </c>
      <c r="H74" s="51" t="s">
        <v>142</v>
      </c>
      <c r="I74" s="30" t="s">
        <v>144</v>
      </c>
      <c r="J74" s="4">
        <v>750</v>
      </c>
      <c r="K74" s="4">
        <v>340</v>
      </c>
      <c r="L74" s="7">
        <f t="shared" si="19"/>
        <v>45.333333333333329</v>
      </c>
      <c r="M74" s="9">
        <f t="shared" si="20"/>
        <v>9.0666666666666664</v>
      </c>
      <c r="N74" s="4">
        <v>650</v>
      </c>
      <c r="O74" s="4">
        <v>358</v>
      </c>
      <c r="P74" s="7">
        <f t="shared" si="21"/>
        <v>55.07692307692308</v>
      </c>
      <c r="Q74" s="9">
        <f t="shared" si="22"/>
        <v>16.523076923076925</v>
      </c>
      <c r="R74" s="4">
        <v>1000</v>
      </c>
      <c r="S74" s="4"/>
      <c r="T74" s="7">
        <f t="shared" si="23"/>
        <v>0</v>
      </c>
      <c r="U74" s="9">
        <f t="shared" si="24"/>
        <v>0</v>
      </c>
      <c r="V74" s="9">
        <f t="shared" si="25"/>
        <v>25.589743589743591</v>
      </c>
      <c r="W74" s="11"/>
      <c r="X74" s="7">
        <f t="shared" si="26"/>
        <v>0</v>
      </c>
      <c r="Y74" s="10">
        <f>SUM(V74+X74)</f>
        <v>25.589743589743591</v>
      </c>
      <c r="Z74" s="8" t="s">
        <v>143</v>
      </c>
      <c r="AA74" s="12"/>
    </row>
    <row r="75" spans="1:27" ht="28.5">
      <c r="A75" s="4">
        <v>72</v>
      </c>
      <c r="B75" s="4">
        <v>56</v>
      </c>
      <c r="C75" s="5" t="s">
        <v>147</v>
      </c>
      <c r="D75" s="4" t="s">
        <v>100</v>
      </c>
      <c r="E75" s="6">
        <v>30385</v>
      </c>
      <c r="F75" s="56" t="str">
        <f t="shared" ca="1" si="18"/>
        <v>34Years,2Months,16Days</v>
      </c>
      <c r="G75" s="7" t="s">
        <v>23</v>
      </c>
      <c r="H75" s="51"/>
      <c r="I75" s="30" t="s">
        <v>144</v>
      </c>
      <c r="J75" s="4">
        <v>750</v>
      </c>
      <c r="K75" s="4">
        <v>318</v>
      </c>
      <c r="L75" s="7">
        <f t="shared" si="19"/>
        <v>42.4</v>
      </c>
      <c r="M75" s="9">
        <f t="shared" si="20"/>
        <v>8.48</v>
      </c>
      <c r="N75" s="4">
        <v>650</v>
      </c>
      <c r="O75" s="4">
        <v>353</v>
      </c>
      <c r="P75" s="7">
        <f t="shared" si="21"/>
        <v>54.307692307692314</v>
      </c>
      <c r="Q75" s="9">
        <f t="shared" si="22"/>
        <v>16.292307692307695</v>
      </c>
      <c r="R75" s="4">
        <v>1000</v>
      </c>
      <c r="S75" s="4"/>
      <c r="T75" s="7">
        <f t="shared" si="23"/>
        <v>0</v>
      </c>
      <c r="U75" s="9">
        <f t="shared" si="24"/>
        <v>0</v>
      </c>
      <c r="V75" s="9">
        <f t="shared" si="25"/>
        <v>24.772307692307695</v>
      </c>
      <c r="W75" s="11"/>
      <c r="X75" s="7">
        <f t="shared" si="26"/>
        <v>0</v>
      </c>
      <c r="Y75" s="10">
        <f>SUM(V75+X75)</f>
        <v>24.772307692307695</v>
      </c>
      <c r="Z75" s="8" t="s">
        <v>143</v>
      </c>
      <c r="AA75" s="12"/>
    </row>
    <row r="76" spans="1:27" s="12" customFormat="1">
      <c r="A76" s="4">
        <v>73</v>
      </c>
      <c r="B76" s="14">
        <v>44</v>
      </c>
      <c r="C76" s="33" t="s">
        <v>124</v>
      </c>
      <c r="D76" s="14"/>
      <c r="E76" s="16"/>
      <c r="F76" s="57" t="str">
        <f t="shared" ca="1" si="18"/>
        <v>117Years,4Months,26Days</v>
      </c>
      <c r="G76" s="14"/>
      <c r="H76" s="53"/>
      <c r="I76" s="31" t="s">
        <v>36</v>
      </c>
      <c r="J76" s="14"/>
      <c r="K76" s="14"/>
      <c r="L76" s="17">
        <v>0</v>
      </c>
      <c r="M76" s="19">
        <f t="shared" si="20"/>
        <v>0</v>
      </c>
      <c r="N76" s="14"/>
      <c r="O76" s="14"/>
      <c r="P76" s="17" t="e">
        <f t="shared" si="21"/>
        <v>#DIV/0!</v>
      </c>
      <c r="Q76" s="19" t="e">
        <f t="shared" si="22"/>
        <v>#DIV/0!</v>
      </c>
      <c r="R76" s="14">
        <v>1000</v>
      </c>
      <c r="S76" s="14"/>
      <c r="T76" s="17">
        <f t="shared" si="23"/>
        <v>0</v>
      </c>
      <c r="U76" s="19">
        <f t="shared" si="24"/>
        <v>0</v>
      </c>
      <c r="V76" s="19" t="e">
        <f t="shared" si="25"/>
        <v>#DIV/0!</v>
      </c>
      <c r="W76" s="21"/>
      <c r="X76" s="17" t="e">
        <f t="shared" si="26"/>
        <v>#DIV/0!</v>
      </c>
      <c r="Y76" s="10" t="e">
        <f>SUM(V76+X76)</f>
        <v>#DIV/0!</v>
      </c>
      <c r="Z76" s="18" t="s">
        <v>125</v>
      </c>
      <c r="AA76" s="22"/>
    </row>
    <row r="77" spans="1:27" s="12" customFormat="1">
      <c r="A77" s="4">
        <v>74</v>
      </c>
      <c r="B77" s="14">
        <v>45</v>
      </c>
      <c r="C77" s="33" t="s">
        <v>126</v>
      </c>
      <c r="D77" s="14"/>
      <c r="E77" s="16"/>
      <c r="F77" s="57" t="str">
        <f t="shared" ca="1" si="18"/>
        <v>117Years,4Months,26Days</v>
      </c>
      <c r="G77" s="17"/>
      <c r="H77" s="52"/>
      <c r="I77" s="31" t="s">
        <v>36</v>
      </c>
      <c r="J77" s="14"/>
      <c r="K77" s="14"/>
      <c r="L77" s="17">
        <v>0</v>
      </c>
      <c r="M77" s="19">
        <f t="shared" si="20"/>
        <v>0</v>
      </c>
      <c r="N77" s="14"/>
      <c r="O77" s="14"/>
      <c r="P77" s="17" t="e">
        <f t="shared" si="21"/>
        <v>#DIV/0!</v>
      </c>
      <c r="Q77" s="19" t="e">
        <f t="shared" si="22"/>
        <v>#DIV/0!</v>
      </c>
      <c r="R77" s="14">
        <v>1000</v>
      </c>
      <c r="S77" s="14"/>
      <c r="T77" s="17">
        <f t="shared" si="23"/>
        <v>0</v>
      </c>
      <c r="U77" s="19">
        <f t="shared" si="24"/>
        <v>0</v>
      </c>
      <c r="V77" s="19" t="e">
        <f t="shared" si="25"/>
        <v>#DIV/0!</v>
      </c>
      <c r="W77" s="21"/>
      <c r="X77" s="17" t="e">
        <f t="shared" si="26"/>
        <v>#DIV/0!</v>
      </c>
      <c r="Y77" s="10" t="e">
        <f>SUM(V77+X77)</f>
        <v>#DIV/0!</v>
      </c>
      <c r="Z77" s="18" t="s">
        <v>125</v>
      </c>
      <c r="AA77" s="22"/>
    </row>
    <row r="78" spans="1:27" s="12" customFormat="1" ht="28.5">
      <c r="A78" s="4">
        <v>75</v>
      </c>
      <c r="B78" s="4">
        <v>68</v>
      </c>
      <c r="C78" s="5" t="s">
        <v>192</v>
      </c>
      <c r="D78" s="4" t="s">
        <v>103</v>
      </c>
      <c r="E78" s="6">
        <v>28540</v>
      </c>
      <c r="F78" s="56" t="str">
        <f t="shared" ca="1" si="18"/>
        <v>39Years,3Months,7Days</v>
      </c>
      <c r="G78" s="7" t="s">
        <v>27</v>
      </c>
      <c r="H78" s="51"/>
      <c r="I78" s="30" t="s">
        <v>144</v>
      </c>
      <c r="J78" s="4">
        <v>750</v>
      </c>
      <c r="K78" s="4">
        <v>319</v>
      </c>
      <c r="L78" s="7">
        <f t="shared" si="19"/>
        <v>42.533333333333331</v>
      </c>
      <c r="M78" s="9">
        <f t="shared" si="20"/>
        <v>8.5066666666666659</v>
      </c>
      <c r="N78" s="4"/>
      <c r="O78" s="4"/>
      <c r="P78" s="7" t="e">
        <f t="shared" si="21"/>
        <v>#DIV/0!</v>
      </c>
      <c r="Q78" s="9" t="e">
        <f t="shared" si="22"/>
        <v>#DIV/0!</v>
      </c>
      <c r="R78" s="4">
        <v>1000</v>
      </c>
      <c r="S78" s="4"/>
      <c r="T78" s="7">
        <f t="shared" si="23"/>
        <v>0</v>
      </c>
      <c r="U78" s="9">
        <f t="shared" si="24"/>
        <v>0</v>
      </c>
      <c r="V78" s="9" t="e">
        <f t="shared" si="25"/>
        <v>#DIV/0!</v>
      </c>
      <c r="W78" s="11"/>
      <c r="X78" s="7" t="e">
        <f t="shared" si="26"/>
        <v>#DIV/0!</v>
      </c>
      <c r="Y78" s="10" t="e">
        <f>SUM(V78+X78)</f>
        <v>#DIV/0!</v>
      </c>
      <c r="Z78" s="8"/>
    </row>
    <row r="79" spans="1:27" s="59" customFormat="1">
      <c r="A79" s="2">
        <v>1</v>
      </c>
      <c r="B79" s="2">
        <v>2</v>
      </c>
      <c r="C79" s="2">
        <v>3</v>
      </c>
      <c r="D79" s="2">
        <v>4</v>
      </c>
      <c r="E79" s="2">
        <v>5</v>
      </c>
      <c r="F79" s="2">
        <v>6</v>
      </c>
      <c r="G79" s="2">
        <v>7</v>
      </c>
      <c r="H79" s="2">
        <v>8</v>
      </c>
      <c r="I79" s="2">
        <v>9</v>
      </c>
      <c r="J79" s="2">
        <v>10</v>
      </c>
      <c r="K79" s="2">
        <v>11</v>
      </c>
      <c r="L79" s="2">
        <v>12</v>
      </c>
      <c r="M79" s="2">
        <v>13</v>
      </c>
      <c r="N79" s="2">
        <v>14</v>
      </c>
      <c r="O79" s="2">
        <v>15</v>
      </c>
      <c r="P79" s="2">
        <v>16</v>
      </c>
      <c r="Q79" s="2">
        <v>17</v>
      </c>
      <c r="R79" s="2">
        <v>18</v>
      </c>
      <c r="S79" s="2">
        <v>19</v>
      </c>
      <c r="T79" s="2">
        <v>20</v>
      </c>
      <c r="U79" s="2">
        <v>21</v>
      </c>
      <c r="V79" s="2">
        <v>22</v>
      </c>
      <c r="W79" s="23" t="s">
        <v>176</v>
      </c>
      <c r="X79" s="2">
        <v>24</v>
      </c>
      <c r="Y79" s="34">
        <v>25</v>
      </c>
      <c r="Z79" s="2">
        <v>26</v>
      </c>
    </row>
    <row r="80" spans="1:27">
      <c r="J80" s="27"/>
    </row>
    <row r="81" spans="10:10">
      <c r="J81" s="27"/>
    </row>
    <row r="82" spans="10:10">
      <c r="J82" s="27"/>
    </row>
    <row r="83" spans="10:10">
      <c r="J83" s="27"/>
    </row>
    <row r="84" spans="10:10">
      <c r="J84" s="27"/>
    </row>
    <row r="85" spans="10:10">
      <c r="J85" s="27"/>
    </row>
    <row r="86" spans="10:10">
      <c r="J86" s="27"/>
    </row>
    <row r="87" spans="10:10">
      <c r="J87" s="27"/>
    </row>
  </sheetData>
  <sortState ref="Y4:Y78">
    <sortCondition descending="1" ref="Y4:Y78"/>
  </sortState>
  <mergeCells count="18"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W2:W3"/>
    <mergeCell ref="X2:X3"/>
    <mergeCell ref="Y2:Y3"/>
    <mergeCell ref="Z2:Z3"/>
    <mergeCell ref="I2:I3"/>
    <mergeCell ref="J2:M2"/>
    <mergeCell ref="N2:Q2"/>
    <mergeCell ref="R2:U2"/>
    <mergeCell ref="V2:V3"/>
  </mergeCells>
  <pageMargins left="0.19" right="0.27" top="0.5" bottom="0.4" header="0.3" footer="0.3"/>
  <pageSetup paperSize="8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2017-05-26T11:12:55Z</dcterms:modified>
</cp:coreProperties>
</file>